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9180" windowHeight="5790" activeTab="1"/>
  </bookViews>
  <sheets>
    <sheet name="Graph1" sheetId="4" r:id="rId1"/>
    <sheet name="Feuil1" sheetId="1" r:id="rId2"/>
    <sheet name="Feuil2" sheetId="2" r:id="rId3"/>
    <sheet name="Feuil3" sheetId="3" r:id="rId4"/>
  </sheets>
  <definedNames>
    <definedName name="_xlnm.Print_Area" localSheetId="1">Feuil1!$A$56:$M$74</definedName>
  </definedNames>
  <calcPr calcId="125725"/>
</workbook>
</file>

<file path=xl/calcChain.xml><?xml version="1.0" encoding="utf-8"?>
<calcChain xmlns="http://schemas.openxmlformats.org/spreadsheetml/2006/main">
  <c r="D75" i="1"/>
  <c r="C75"/>
  <c r="B33"/>
  <c r="I75" l="1"/>
  <c r="C33"/>
  <c r="G75"/>
  <c r="F75"/>
  <c r="J75"/>
  <c r="C34"/>
  <c r="B34"/>
  <c r="D34"/>
  <c r="B32"/>
  <c r="H75"/>
  <c r="M75" s="1"/>
  <c r="K75" l="1"/>
  <c r="D33"/>
  <c r="A54" s="1"/>
  <c r="C31"/>
  <c r="C32"/>
  <c r="D32" s="1"/>
  <c r="J74"/>
  <c r="C74"/>
  <c r="B31" s="1"/>
  <c r="D74"/>
  <c r="H74"/>
  <c r="M74"/>
  <c r="D31" l="1"/>
  <c r="I74"/>
  <c r="K74" s="1"/>
  <c r="A53"/>
  <c r="I59"/>
  <c r="D30"/>
  <c r="D29"/>
  <c r="A52" s="1"/>
  <c r="J73"/>
  <c r="I73"/>
  <c r="H72"/>
  <c r="H73"/>
  <c r="M73" s="1"/>
  <c r="J72"/>
  <c r="I72"/>
  <c r="K72" s="1"/>
  <c r="M72"/>
  <c r="D27"/>
  <c r="D28"/>
  <c r="A51" s="1"/>
  <c r="D5"/>
  <c r="D6"/>
  <c r="D7"/>
  <c r="D8"/>
  <c r="D9"/>
  <c r="D10"/>
  <c r="A42" s="1"/>
  <c r="D11"/>
  <c r="A43"/>
  <c r="D12"/>
  <c r="D13"/>
  <c r="B14"/>
  <c r="C14"/>
  <c r="D14" s="1"/>
  <c r="A44" s="1"/>
  <c r="D15"/>
  <c r="B16"/>
  <c r="C16"/>
  <c r="D16"/>
  <c r="A45" s="1"/>
  <c r="B17"/>
  <c r="C17"/>
  <c r="D17" s="1"/>
  <c r="A46" s="1"/>
  <c r="B18"/>
  <c r="C18"/>
  <c r="D18"/>
  <c r="D19"/>
  <c r="A47" s="1"/>
  <c r="D20"/>
  <c r="D21"/>
  <c r="D22"/>
  <c r="D23"/>
  <c r="A49"/>
  <c r="D24"/>
  <c r="D25"/>
  <c r="A50" s="1"/>
  <c r="D26"/>
  <c r="A38"/>
  <c r="A39"/>
  <c r="A40"/>
  <c r="A41"/>
  <c r="A48"/>
  <c r="H59"/>
  <c r="J59"/>
  <c r="K59" s="1"/>
  <c r="M59"/>
  <c r="H60"/>
  <c r="I60"/>
  <c r="J60"/>
  <c r="K60"/>
  <c r="M60"/>
  <c r="H61"/>
  <c r="I61"/>
  <c r="J61"/>
  <c r="K61" s="1"/>
  <c r="M61"/>
  <c r="H62"/>
  <c r="I62"/>
  <c r="J62"/>
  <c r="K62"/>
  <c r="M62"/>
  <c r="H63"/>
  <c r="I63"/>
  <c r="J63"/>
  <c r="K63" s="1"/>
  <c r="M63"/>
  <c r="H64"/>
  <c r="I64"/>
  <c r="J64"/>
  <c r="K64"/>
  <c r="M64"/>
  <c r="F65"/>
  <c r="I65" s="1"/>
  <c r="K65" s="1"/>
  <c r="G65"/>
  <c r="H65"/>
  <c r="J65"/>
  <c r="M65"/>
  <c r="F66"/>
  <c r="G66"/>
  <c r="J66" s="1"/>
  <c r="H66"/>
  <c r="I66"/>
  <c r="K66" s="1"/>
  <c r="M66"/>
  <c r="C67"/>
  <c r="I67" s="1"/>
  <c r="K67" s="1"/>
  <c r="D67"/>
  <c r="F67"/>
  <c r="G67"/>
  <c r="H67"/>
  <c r="J67"/>
  <c r="M67"/>
  <c r="H68"/>
  <c r="I68"/>
  <c r="J68"/>
  <c r="K68"/>
  <c r="M68"/>
  <c r="H69"/>
  <c r="I69"/>
  <c r="J69"/>
  <c r="K69" s="1"/>
  <c r="M69"/>
  <c r="H70"/>
  <c r="I70"/>
  <c r="J70"/>
  <c r="K70"/>
  <c r="M70"/>
  <c r="H71"/>
  <c r="I71"/>
  <c r="J71"/>
  <c r="K71" s="1"/>
  <c r="M71"/>
  <c r="K73"/>
</calcChain>
</file>

<file path=xl/sharedStrings.xml><?xml version="1.0" encoding="utf-8"?>
<sst xmlns="http://schemas.openxmlformats.org/spreadsheetml/2006/main" count="50" uniqueCount="27">
  <si>
    <t>Evolution des captures de rongeurs aquatiques</t>
  </si>
  <si>
    <t>Rat musqué</t>
  </si>
  <si>
    <t>Ragondin</t>
  </si>
  <si>
    <t>2006 LC</t>
  </si>
  <si>
    <t>2007 LC</t>
  </si>
  <si>
    <t>2008 LC</t>
  </si>
  <si>
    <t>2009 LC</t>
  </si>
  <si>
    <t>2010 LC</t>
  </si>
  <si>
    <t>2011 LC</t>
  </si>
  <si>
    <t>2012 LC</t>
  </si>
  <si>
    <t>2013 LC</t>
  </si>
  <si>
    <t>2014 LC</t>
  </si>
  <si>
    <t>total / lutte</t>
  </si>
  <si>
    <t>total / an</t>
  </si>
  <si>
    <t>lutte collective</t>
  </si>
  <si>
    <t xml:space="preserve">Nombre de piégeurs ayant déclarés leurs captures
</t>
  </si>
  <si>
    <t>Rats musqués</t>
  </si>
  <si>
    <t>Ragondins</t>
  </si>
  <si>
    <t>Total (rats musqués + Ragondins)</t>
  </si>
  <si>
    <t>piégeurs</t>
  </si>
  <si>
    <t>Lutte annuelle</t>
  </si>
  <si>
    <t>Année</t>
  </si>
  <si>
    <t>TOTAL lutte annuelle et collective</t>
  </si>
  <si>
    <t>2015 LC</t>
  </si>
  <si>
    <t>2016 LC</t>
  </si>
  <si>
    <t>2017 LC</t>
  </si>
  <si>
    <t>2018 LC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</si>
</sst>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3" xfId="0" applyFill="1" applyBorder="1" applyAlignment="1"/>
    <xf numFmtId="0" fontId="1" fillId="0" borderId="3" xfId="0" applyFont="1" applyFill="1" applyBorder="1"/>
    <xf numFmtId="0" fontId="3" fillId="0" borderId="0" xfId="0" applyFont="1"/>
    <xf numFmtId="0" fontId="0" fillId="2" borderId="3" xfId="0" applyFill="1" applyBorder="1" applyAlignment="1"/>
    <xf numFmtId="0" fontId="0" fillId="2" borderId="3" xfId="0" applyFill="1" applyBorder="1"/>
    <xf numFmtId="0" fontId="3" fillId="0" borderId="3" xfId="0" applyFont="1" applyBorder="1"/>
    <xf numFmtId="0" fontId="3" fillId="0" borderId="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Border="1"/>
    <xf numFmtId="0" fontId="4" fillId="0" borderId="3" xfId="0" applyFont="1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3" borderId="6" xfId="0" applyFill="1" applyBorder="1"/>
    <xf numFmtId="0" fontId="0" fillId="0" borderId="6" xfId="0" applyFill="1" applyBorder="1"/>
    <xf numFmtId="0" fontId="0" fillId="0" borderId="6" xfId="0" applyBorder="1"/>
    <xf numFmtId="0" fontId="0" fillId="0" borderId="3" xfId="0" applyBorder="1" applyAlignment="1">
      <alignment wrapText="1"/>
    </xf>
    <xf numFmtId="0" fontId="3" fillId="0" borderId="7" xfId="0" applyFont="1" applyFill="1" applyBorder="1"/>
    <xf numFmtId="0" fontId="0" fillId="0" borderId="0" xfId="0" applyBorder="1" applyAlignment="1">
      <alignment wrapText="1"/>
    </xf>
    <xf numFmtId="0" fontId="0" fillId="0" borderId="7" xfId="0" applyFill="1" applyBorder="1"/>
    <xf numFmtId="0" fontId="0" fillId="4" borderId="3" xfId="0" applyFill="1" applyBorder="1"/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0" xfId="0" applyFill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captures de rongeurs aquatiques</a:t>
            </a:r>
          </a:p>
        </c:rich>
      </c:tx>
      <c:layout>
        <c:manualLayout>
          <c:xMode val="edge"/>
          <c:yMode val="edge"/>
          <c:x val="0.30833329219427585"/>
          <c:y val="2.0202086138196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9414846108979E-2"/>
          <c:y val="0.12550374208405288"/>
          <c:w val="0.80118178658324668"/>
          <c:h val="0.680483592400690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strRef>
              <c:f>Feuil1!$A$9:$A$34</c:f>
              <c:strCache>
                <c:ptCount val="26"/>
                <c:pt idx="0">
                  <c:v>2006</c:v>
                </c:pt>
                <c:pt idx="1">
                  <c:v>2006 LC</c:v>
                </c:pt>
                <c:pt idx="2">
                  <c:v>2007</c:v>
                </c:pt>
                <c:pt idx="3">
                  <c:v>2007 LC</c:v>
                </c:pt>
                <c:pt idx="4">
                  <c:v>2008</c:v>
                </c:pt>
                <c:pt idx="5">
                  <c:v>2008 LC</c:v>
                </c:pt>
                <c:pt idx="6">
                  <c:v>2009</c:v>
                </c:pt>
                <c:pt idx="7">
                  <c:v>2009 LC</c:v>
                </c:pt>
                <c:pt idx="8">
                  <c:v>2010</c:v>
                </c:pt>
                <c:pt idx="9">
                  <c:v>2010 LC</c:v>
                </c:pt>
                <c:pt idx="10">
                  <c:v>2011</c:v>
                </c:pt>
                <c:pt idx="11">
                  <c:v>2011 LC</c:v>
                </c:pt>
                <c:pt idx="12">
                  <c:v>2012</c:v>
                </c:pt>
                <c:pt idx="13">
                  <c:v>2012 LC</c:v>
                </c:pt>
                <c:pt idx="14">
                  <c:v>2013</c:v>
                </c:pt>
                <c:pt idx="15">
                  <c:v>2013 LC</c:v>
                </c:pt>
                <c:pt idx="16">
                  <c:v>2014</c:v>
                </c:pt>
                <c:pt idx="17">
                  <c:v>2014 LC</c:v>
                </c:pt>
                <c:pt idx="18">
                  <c:v>2015</c:v>
                </c:pt>
                <c:pt idx="19">
                  <c:v>2015 LC</c:v>
                </c:pt>
                <c:pt idx="20">
                  <c:v>2016</c:v>
                </c:pt>
                <c:pt idx="21">
                  <c:v>2016 LC</c:v>
                </c:pt>
                <c:pt idx="22">
                  <c:v>2017</c:v>
                </c:pt>
                <c:pt idx="23">
                  <c:v>2017 LC</c:v>
                </c:pt>
                <c:pt idx="24">
                  <c:v>2018</c:v>
                </c:pt>
                <c:pt idx="25">
                  <c:v>2018 LC</c:v>
                </c:pt>
              </c:strCache>
            </c:strRef>
          </c:cat>
          <c:val>
            <c:numRef>
              <c:f>Feuil1!$B$9:$B$34</c:f>
              <c:numCache>
                <c:formatCode>General</c:formatCode>
                <c:ptCount val="26"/>
                <c:pt idx="0">
                  <c:v>212</c:v>
                </c:pt>
                <c:pt idx="1">
                  <c:v>496</c:v>
                </c:pt>
                <c:pt idx="2">
                  <c:v>280</c:v>
                </c:pt>
                <c:pt idx="3">
                  <c:v>767</c:v>
                </c:pt>
                <c:pt idx="4">
                  <c:v>228</c:v>
                </c:pt>
                <c:pt idx="5">
                  <c:v>1073</c:v>
                </c:pt>
                <c:pt idx="6">
                  <c:v>318</c:v>
                </c:pt>
                <c:pt idx="7">
                  <c:v>916</c:v>
                </c:pt>
                <c:pt idx="8">
                  <c:v>272</c:v>
                </c:pt>
                <c:pt idx="9">
                  <c:v>1071</c:v>
                </c:pt>
                <c:pt idx="10">
                  <c:v>169</c:v>
                </c:pt>
                <c:pt idx="11">
                  <c:v>797</c:v>
                </c:pt>
                <c:pt idx="12">
                  <c:v>271</c:v>
                </c:pt>
                <c:pt idx="13">
                  <c:v>679</c:v>
                </c:pt>
                <c:pt idx="14">
                  <c:v>145</c:v>
                </c:pt>
                <c:pt idx="15">
                  <c:v>808</c:v>
                </c:pt>
                <c:pt idx="16">
                  <c:v>220</c:v>
                </c:pt>
                <c:pt idx="17">
                  <c:v>676</c:v>
                </c:pt>
                <c:pt idx="18">
                  <c:v>226</c:v>
                </c:pt>
                <c:pt idx="19">
                  <c:v>633</c:v>
                </c:pt>
                <c:pt idx="20">
                  <c:v>187</c:v>
                </c:pt>
                <c:pt idx="21">
                  <c:v>450</c:v>
                </c:pt>
                <c:pt idx="22">
                  <c:v>131</c:v>
                </c:pt>
                <c:pt idx="23">
                  <c:v>439</c:v>
                </c:pt>
                <c:pt idx="24">
                  <c:v>98</c:v>
                </c:pt>
                <c:pt idx="25">
                  <c:v>363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5"/>
              <c:layout>
                <c:manualLayout>
                  <c:x val="5.5613486270420761E-3"/>
                  <c:y val="0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5.5613486270420761E-3"/>
                  <c:y val="2.302820955670697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7806743135210398E-3"/>
                  <c:y val="0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4.1710114702815434E-3"/>
                  <c:y val="0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0"/>
                  <c:y val="-6.908462867012106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strRef>
              <c:f>Feuil1!$A$9:$A$34</c:f>
              <c:strCache>
                <c:ptCount val="26"/>
                <c:pt idx="0">
                  <c:v>2006</c:v>
                </c:pt>
                <c:pt idx="1">
                  <c:v>2006 LC</c:v>
                </c:pt>
                <c:pt idx="2">
                  <c:v>2007</c:v>
                </c:pt>
                <c:pt idx="3">
                  <c:v>2007 LC</c:v>
                </c:pt>
                <c:pt idx="4">
                  <c:v>2008</c:v>
                </c:pt>
                <c:pt idx="5">
                  <c:v>2008 LC</c:v>
                </c:pt>
                <c:pt idx="6">
                  <c:v>2009</c:v>
                </c:pt>
                <c:pt idx="7">
                  <c:v>2009 LC</c:v>
                </c:pt>
                <c:pt idx="8">
                  <c:v>2010</c:v>
                </c:pt>
                <c:pt idx="9">
                  <c:v>2010 LC</c:v>
                </c:pt>
                <c:pt idx="10">
                  <c:v>2011</c:v>
                </c:pt>
                <c:pt idx="11">
                  <c:v>2011 LC</c:v>
                </c:pt>
                <c:pt idx="12">
                  <c:v>2012</c:v>
                </c:pt>
                <c:pt idx="13">
                  <c:v>2012 LC</c:v>
                </c:pt>
                <c:pt idx="14">
                  <c:v>2013</c:v>
                </c:pt>
                <c:pt idx="15">
                  <c:v>2013 LC</c:v>
                </c:pt>
                <c:pt idx="16">
                  <c:v>2014</c:v>
                </c:pt>
                <c:pt idx="17">
                  <c:v>2014 LC</c:v>
                </c:pt>
                <c:pt idx="18">
                  <c:v>2015</c:v>
                </c:pt>
                <c:pt idx="19">
                  <c:v>2015 LC</c:v>
                </c:pt>
                <c:pt idx="20">
                  <c:v>2016</c:v>
                </c:pt>
                <c:pt idx="21">
                  <c:v>2016 LC</c:v>
                </c:pt>
                <c:pt idx="22">
                  <c:v>2017</c:v>
                </c:pt>
                <c:pt idx="23">
                  <c:v>2017 LC</c:v>
                </c:pt>
                <c:pt idx="24">
                  <c:v>2018</c:v>
                </c:pt>
                <c:pt idx="25">
                  <c:v>2018 LC</c:v>
                </c:pt>
              </c:strCache>
            </c:strRef>
          </c:cat>
          <c:val>
            <c:numRef>
              <c:f>Feuil1!$C$9:$C$34</c:f>
              <c:numCache>
                <c:formatCode>General</c:formatCode>
                <c:ptCount val="26"/>
                <c:pt idx="0">
                  <c:v>31</c:v>
                </c:pt>
                <c:pt idx="1">
                  <c:v>105</c:v>
                </c:pt>
                <c:pt idx="2">
                  <c:v>59</c:v>
                </c:pt>
                <c:pt idx="3">
                  <c:v>77</c:v>
                </c:pt>
                <c:pt idx="4">
                  <c:v>31</c:v>
                </c:pt>
                <c:pt idx="5">
                  <c:v>106</c:v>
                </c:pt>
                <c:pt idx="6">
                  <c:v>33</c:v>
                </c:pt>
                <c:pt idx="7">
                  <c:v>139</c:v>
                </c:pt>
                <c:pt idx="8">
                  <c:v>83</c:v>
                </c:pt>
                <c:pt idx="9">
                  <c:v>149</c:v>
                </c:pt>
                <c:pt idx="10">
                  <c:v>228</c:v>
                </c:pt>
                <c:pt idx="11">
                  <c:v>108</c:v>
                </c:pt>
                <c:pt idx="12">
                  <c:v>127</c:v>
                </c:pt>
                <c:pt idx="13">
                  <c:v>304</c:v>
                </c:pt>
                <c:pt idx="14">
                  <c:v>168</c:v>
                </c:pt>
                <c:pt idx="15">
                  <c:v>367</c:v>
                </c:pt>
                <c:pt idx="16">
                  <c:v>285</c:v>
                </c:pt>
                <c:pt idx="17">
                  <c:v>425</c:v>
                </c:pt>
                <c:pt idx="18">
                  <c:v>297</c:v>
                </c:pt>
                <c:pt idx="19">
                  <c:v>449</c:v>
                </c:pt>
                <c:pt idx="20">
                  <c:v>419</c:v>
                </c:pt>
                <c:pt idx="21">
                  <c:v>534</c:v>
                </c:pt>
                <c:pt idx="22">
                  <c:v>216</c:v>
                </c:pt>
                <c:pt idx="23">
                  <c:v>358</c:v>
                </c:pt>
                <c:pt idx="24">
                  <c:v>143</c:v>
                </c:pt>
                <c:pt idx="25">
                  <c:v>373</c:v>
                </c:pt>
              </c:numCache>
            </c:numRef>
          </c:val>
        </c:ser>
        <c:dLbls>
          <c:showVal val="1"/>
        </c:dLbls>
        <c:axId val="87814528"/>
        <c:axId val="87816448"/>
      </c:barChart>
      <c:catAx>
        <c:axId val="8781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années</a:t>
                </a:r>
              </a:p>
            </c:rich>
          </c:tx>
          <c:layout>
            <c:manualLayout>
              <c:xMode val="edge"/>
              <c:yMode val="edge"/>
              <c:x val="0.45416664609713753"/>
              <c:y val="0.885521874532522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7816448"/>
        <c:crosses val="autoZero"/>
        <c:auto val="1"/>
        <c:lblAlgn val="ctr"/>
        <c:lblOffset val="100"/>
        <c:tickLblSkip val="1"/>
        <c:tickMarkSkip val="1"/>
      </c:catAx>
      <c:valAx>
        <c:axId val="87816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captures</a:t>
                </a:r>
              </a:p>
            </c:rich>
          </c:tx>
          <c:layout>
            <c:manualLayout>
              <c:xMode val="edge"/>
              <c:yMode val="edge"/>
              <c:x val="1.2500020569529141E-2"/>
              <c:y val="0.341750778562006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781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829575143232488"/>
          <c:y val="0.13429634767156728"/>
          <c:w val="0.20937509770526341"/>
          <c:h val="4.54546031486997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évolution des captures totales / an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Feuil1!$A$37</c:f>
              <c:strCache>
                <c:ptCount val="1"/>
                <c:pt idx="0">
                  <c:v>total / an</c:v>
                </c:pt>
              </c:strCache>
            </c:strRef>
          </c:tx>
          <c:cat>
            <c:numRef>
              <c:f>Feuil1!$B$38:$B$54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Feuil1!$A$38:$A$54</c:f>
              <c:numCache>
                <c:formatCode>General</c:formatCode>
                <c:ptCount val="17"/>
                <c:pt idx="0">
                  <c:v>425</c:v>
                </c:pt>
                <c:pt idx="1">
                  <c:v>641</c:v>
                </c:pt>
                <c:pt idx="2">
                  <c:v>568</c:v>
                </c:pt>
                <c:pt idx="3">
                  <c:v>620</c:v>
                </c:pt>
                <c:pt idx="4">
                  <c:v>844</c:v>
                </c:pt>
                <c:pt idx="5">
                  <c:v>1183</c:v>
                </c:pt>
                <c:pt idx="6">
                  <c:v>1438</c:v>
                </c:pt>
                <c:pt idx="7">
                  <c:v>1406</c:v>
                </c:pt>
                <c:pt idx="8">
                  <c:v>1575</c:v>
                </c:pt>
                <c:pt idx="9">
                  <c:v>1302</c:v>
                </c:pt>
                <c:pt idx="10">
                  <c:v>1381</c:v>
                </c:pt>
                <c:pt idx="11">
                  <c:v>1488</c:v>
                </c:pt>
                <c:pt idx="12">
                  <c:v>1606</c:v>
                </c:pt>
                <c:pt idx="13">
                  <c:v>1605</c:v>
                </c:pt>
                <c:pt idx="14">
                  <c:v>1590</c:v>
                </c:pt>
                <c:pt idx="15">
                  <c:v>1144</c:v>
                </c:pt>
                <c:pt idx="16">
                  <c:v>977</c:v>
                </c:pt>
              </c:numCache>
            </c:numRef>
          </c:val>
        </c:ser>
        <c:marker val="1"/>
        <c:axId val="77871744"/>
        <c:axId val="72974336"/>
      </c:lineChart>
      <c:catAx>
        <c:axId val="77871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72974336"/>
        <c:crosses val="autoZero"/>
        <c:auto val="1"/>
        <c:lblAlgn val="ctr"/>
        <c:lblOffset val="100"/>
      </c:catAx>
      <c:valAx>
        <c:axId val="72974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 de prise total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78717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captures de rongeurs aquatiques</a:t>
            </a:r>
          </a:p>
        </c:rich>
      </c:tx>
      <c:layout>
        <c:manualLayout>
          <c:xMode val="edge"/>
          <c:yMode val="edge"/>
          <c:x val="0.30833331964891258"/>
          <c:y val="2.0202086138196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425790754257913E-2"/>
          <c:y val="0.12089810017271159"/>
          <c:w val="0.80118178658324668"/>
          <c:h val="0.6804835924006909"/>
        </c:manualLayout>
      </c:layout>
      <c:barChart>
        <c:barDir val="col"/>
        <c:grouping val="clustered"/>
        <c:ser>
          <c:idx val="0"/>
          <c:order val="0"/>
          <c:tx>
            <c:strRef>
              <c:f>Feuil1!$B$4</c:f>
              <c:strCache>
                <c:ptCount val="1"/>
                <c:pt idx="0">
                  <c:v>Rat musqué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strRef>
              <c:f>Feuil1!$A$15:$A$34</c:f>
              <c:strCache>
                <c:ptCount val="20"/>
                <c:pt idx="0">
                  <c:v>2009</c:v>
                </c:pt>
                <c:pt idx="1">
                  <c:v>2009 LC</c:v>
                </c:pt>
                <c:pt idx="2">
                  <c:v>2010</c:v>
                </c:pt>
                <c:pt idx="3">
                  <c:v>2010 LC</c:v>
                </c:pt>
                <c:pt idx="4">
                  <c:v>2011</c:v>
                </c:pt>
                <c:pt idx="5">
                  <c:v>2011 LC</c:v>
                </c:pt>
                <c:pt idx="6">
                  <c:v>2012</c:v>
                </c:pt>
                <c:pt idx="7">
                  <c:v>2012 LC</c:v>
                </c:pt>
                <c:pt idx="8">
                  <c:v>2013</c:v>
                </c:pt>
                <c:pt idx="9">
                  <c:v>2013 LC</c:v>
                </c:pt>
                <c:pt idx="10">
                  <c:v>2014</c:v>
                </c:pt>
                <c:pt idx="11">
                  <c:v>2014 LC</c:v>
                </c:pt>
                <c:pt idx="12">
                  <c:v>2015</c:v>
                </c:pt>
                <c:pt idx="13">
                  <c:v>2015 LC</c:v>
                </c:pt>
                <c:pt idx="14">
                  <c:v>2016</c:v>
                </c:pt>
                <c:pt idx="15">
                  <c:v>2016 LC</c:v>
                </c:pt>
                <c:pt idx="16">
                  <c:v>2017</c:v>
                </c:pt>
                <c:pt idx="17">
                  <c:v>2017 LC</c:v>
                </c:pt>
                <c:pt idx="18">
                  <c:v>2018</c:v>
                </c:pt>
                <c:pt idx="19">
                  <c:v>2018 LC</c:v>
                </c:pt>
              </c:strCache>
            </c:strRef>
          </c:cat>
          <c:val>
            <c:numRef>
              <c:f>Feuil1!$B$15:$B$34</c:f>
              <c:numCache>
                <c:formatCode>General</c:formatCode>
                <c:ptCount val="20"/>
                <c:pt idx="0">
                  <c:v>318</c:v>
                </c:pt>
                <c:pt idx="1">
                  <c:v>916</c:v>
                </c:pt>
                <c:pt idx="2">
                  <c:v>272</c:v>
                </c:pt>
                <c:pt idx="3">
                  <c:v>1071</c:v>
                </c:pt>
                <c:pt idx="4">
                  <c:v>169</c:v>
                </c:pt>
                <c:pt idx="5">
                  <c:v>797</c:v>
                </c:pt>
                <c:pt idx="6">
                  <c:v>271</c:v>
                </c:pt>
                <c:pt idx="7">
                  <c:v>679</c:v>
                </c:pt>
                <c:pt idx="8">
                  <c:v>145</c:v>
                </c:pt>
                <c:pt idx="9">
                  <c:v>808</c:v>
                </c:pt>
                <c:pt idx="10">
                  <c:v>220</c:v>
                </c:pt>
                <c:pt idx="11">
                  <c:v>676</c:v>
                </c:pt>
                <c:pt idx="12">
                  <c:v>226</c:v>
                </c:pt>
                <c:pt idx="13">
                  <c:v>633</c:v>
                </c:pt>
                <c:pt idx="14">
                  <c:v>187</c:v>
                </c:pt>
                <c:pt idx="15">
                  <c:v>450</c:v>
                </c:pt>
                <c:pt idx="16">
                  <c:v>131</c:v>
                </c:pt>
                <c:pt idx="17">
                  <c:v>439</c:v>
                </c:pt>
                <c:pt idx="18">
                  <c:v>98</c:v>
                </c:pt>
                <c:pt idx="19">
                  <c:v>363</c:v>
                </c:pt>
              </c:numCache>
            </c:numRef>
          </c:val>
        </c:ser>
        <c:ser>
          <c:idx val="1"/>
          <c:order val="1"/>
          <c:tx>
            <c:strRef>
              <c:f>Feuil1!$C$4</c:f>
              <c:strCache>
                <c:ptCount val="1"/>
                <c:pt idx="0">
                  <c:v>Ragondin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5"/>
              <c:layout>
                <c:manualLayout>
                  <c:x val="5.5613486270420795E-3"/>
                  <c:y val="0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5.5613486270420795E-3"/>
                  <c:y val="2.302820955670697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7806743135210411E-3"/>
                  <c:y val="0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4.1710114702815434E-3"/>
                  <c:y val="0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strRef>
              <c:f>Feuil1!$A$15:$A$34</c:f>
              <c:strCache>
                <c:ptCount val="20"/>
                <c:pt idx="0">
                  <c:v>2009</c:v>
                </c:pt>
                <c:pt idx="1">
                  <c:v>2009 LC</c:v>
                </c:pt>
                <c:pt idx="2">
                  <c:v>2010</c:v>
                </c:pt>
                <c:pt idx="3">
                  <c:v>2010 LC</c:v>
                </c:pt>
                <c:pt idx="4">
                  <c:v>2011</c:v>
                </c:pt>
                <c:pt idx="5">
                  <c:v>2011 LC</c:v>
                </c:pt>
                <c:pt idx="6">
                  <c:v>2012</c:v>
                </c:pt>
                <c:pt idx="7">
                  <c:v>2012 LC</c:v>
                </c:pt>
                <c:pt idx="8">
                  <c:v>2013</c:v>
                </c:pt>
                <c:pt idx="9">
                  <c:v>2013 LC</c:v>
                </c:pt>
                <c:pt idx="10">
                  <c:v>2014</c:v>
                </c:pt>
                <c:pt idx="11">
                  <c:v>2014 LC</c:v>
                </c:pt>
                <c:pt idx="12">
                  <c:v>2015</c:v>
                </c:pt>
                <c:pt idx="13">
                  <c:v>2015 LC</c:v>
                </c:pt>
                <c:pt idx="14">
                  <c:v>2016</c:v>
                </c:pt>
                <c:pt idx="15">
                  <c:v>2016 LC</c:v>
                </c:pt>
                <c:pt idx="16">
                  <c:v>2017</c:v>
                </c:pt>
                <c:pt idx="17">
                  <c:v>2017 LC</c:v>
                </c:pt>
                <c:pt idx="18">
                  <c:v>2018</c:v>
                </c:pt>
                <c:pt idx="19">
                  <c:v>2018 LC</c:v>
                </c:pt>
              </c:strCache>
            </c:strRef>
          </c:cat>
          <c:val>
            <c:numRef>
              <c:f>Feuil1!$C$15:$C$34</c:f>
              <c:numCache>
                <c:formatCode>General</c:formatCode>
                <c:ptCount val="20"/>
                <c:pt idx="0">
                  <c:v>33</c:v>
                </c:pt>
                <c:pt idx="1">
                  <c:v>139</c:v>
                </c:pt>
                <c:pt idx="2">
                  <c:v>83</c:v>
                </c:pt>
                <c:pt idx="3">
                  <c:v>149</c:v>
                </c:pt>
                <c:pt idx="4">
                  <c:v>228</c:v>
                </c:pt>
                <c:pt idx="5">
                  <c:v>108</c:v>
                </c:pt>
                <c:pt idx="6">
                  <c:v>127</c:v>
                </c:pt>
                <c:pt idx="7">
                  <c:v>304</c:v>
                </c:pt>
                <c:pt idx="8">
                  <c:v>168</c:v>
                </c:pt>
                <c:pt idx="9">
                  <c:v>367</c:v>
                </c:pt>
                <c:pt idx="10">
                  <c:v>285</c:v>
                </c:pt>
                <c:pt idx="11">
                  <c:v>425</c:v>
                </c:pt>
                <c:pt idx="12">
                  <c:v>297</c:v>
                </c:pt>
                <c:pt idx="13">
                  <c:v>449</c:v>
                </c:pt>
                <c:pt idx="14">
                  <c:v>419</c:v>
                </c:pt>
                <c:pt idx="15">
                  <c:v>534</c:v>
                </c:pt>
                <c:pt idx="16">
                  <c:v>216</c:v>
                </c:pt>
                <c:pt idx="17">
                  <c:v>358</c:v>
                </c:pt>
                <c:pt idx="18">
                  <c:v>143</c:v>
                </c:pt>
                <c:pt idx="19">
                  <c:v>373</c:v>
                </c:pt>
              </c:numCache>
            </c:numRef>
          </c:val>
        </c:ser>
        <c:dLbls>
          <c:showVal val="1"/>
        </c:dLbls>
        <c:axId val="73365376"/>
        <c:axId val="73396224"/>
      </c:barChart>
      <c:catAx>
        <c:axId val="7336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années</a:t>
                </a:r>
              </a:p>
            </c:rich>
          </c:tx>
          <c:layout>
            <c:manualLayout>
              <c:xMode val="edge"/>
              <c:yMode val="edge"/>
              <c:x val="0.45416665982445703"/>
              <c:y val="0.885521874532522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396224"/>
        <c:crosses val="autoZero"/>
        <c:auto val="1"/>
        <c:lblAlgn val="ctr"/>
        <c:lblOffset val="100"/>
        <c:tickLblSkip val="1"/>
        <c:tickMarkSkip val="1"/>
      </c:catAx>
      <c:valAx>
        <c:axId val="73396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captures</a:t>
                </a:r>
              </a:p>
            </c:rich>
          </c:tx>
          <c:layout>
            <c:manualLayout>
              <c:xMode val="edge"/>
              <c:yMode val="edge"/>
              <c:x val="1.2500006842210441E-2"/>
              <c:y val="0.341750778562006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36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708330254338646"/>
          <c:y val="0.94949496597899352"/>
          <c:w val="0.21049759291037554"/>
          <c:h val="4.132258079139072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nombre de</a:t>
            </a:r>
            <a:r>
              <a:rPr lang="fr-FR" baseline="0"/>
              <a:t> captures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aseline="0"/>
              <a:t>dans le cadre des programmes de lutte contre les rats musqués et les ragondins</a:t>
            </a:r>
            <a:endParaRPr lang="fr-FR"/>
          </a:p>
        </c:rich>
      </c:tx>
      <c:layout>
        <c:manualLayout>
          <c:xMode val="edge"/>
          <c:yMode val="edge"/>
          <c:x val="0.1704731265958527"/>
          <c:y val="2.70728001105125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2192066805845837E-2"/>
          <c:y val="0.17484489565707886"/>
          <c:w val="0.84762970459413933"/>
          <c:h val="0.67681895093062605"/>
        </c:manualLayout>
      </c:layout>
      <c:lineChart>
        <c:grouping val="standard"/>
        <c:ser>
          <c:idx val="1"/>
          <c:order val="0"/>
          <c:tx>
            <c:strRef>
              <c:f>Feuil1!$I$58</c:f>
              <c:strCache>
                <c:ptCount val="1"/>
                <c:pt idx="0">
                  <c:v>Rats musqués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5078479610111396E-2"/>
                  <c:y val="-5.3663570691434466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5078369905956112E-2"/>
                  <c:y val="-3.508771929824561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>
                    <a:solidFill>
                      <a:srgbClr val="CC00FF"/>
                    </a:solidFill>
                  </a:defRPr>
                </a:pPr>
                <a:endParaRPr lang="fr-FR"/>
              </a:p>
            </c:txPr>
            <c:dLblPos val="b"/>
            <c:showVal val="1"/>
          </c:dLbls>
          <c:cat>
            <c:numRef>
              <c:f>Feuil1!$A$59:$A$75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Feuil1!$I$59:$I$75</c:f>
              <c:numCache>
                <c:formatCode>General</c:formatCode>
                <c:ptCount val="17"/>
                <c:pt idx="0">
                  <c:v>408</c:v>
                </c:pt>
                <c:pt idx="1">
                  <c:v>620</c:v>
                </c:pt>
                <c:pt idx="2">
                  <c:v>514</c:v>
                </c:pt>
                <c:pt idx="3">
                  <c:v>529</c:v>
                </c:pt>
                <c:pt idx="4">
                  <c:v>708</c:v>
                </c:pt>
                <c:pt idx="5">
                  <c:v>1047</c:v>
                </c:pt>
                <c:pt idx="6">
                  <c:v>1301</c:v>
                </c:pt>
                <c:pt idx="7">
                  <c:v>1234</c:v>
                </c:pt>
                <c:pt idx="8">
                  <c:v>1343</c:v>
                </c:pt>
                <c:pt idx="9">
                  <c:v>966</c:v>
                </c:pt>
                <c:pt idx="10">
                  <c:v>950</c:v>
                </c:pt>
                <c:pt idx="11">
                  <c:v>953</c:v>
                </c:pt>
                <c:pt idx="12">
                  <c:v>896</c:v>
                </c:pt>
                <c:pt idx="13">
                  <c:v>859</c:v>
                </c:pt>
                <c:pt idx="14">
                  <c:v>637</c:v>
                </c:pt>
                <c:pt idx="15">
                  <c:v>570</c:v>
                </c:pt>
                <c:pt idx="16">
                  <c:v>461</c:v>
                </c:pt>
              </c:numCache>
            </c:numRef>
          </c:val>
        </c:ser>
        <c:ser>
          <c:idx val="2"/>
          <c:order val="1"/>
          <c:tx>
            <c:strRef>
              <c:f>Feuil1!$J$58</c:f>
              <c:strCache>
                <c:ptCount val="1"/>
                <c:pt idx="0">
                  <c:v>Ragondins</c:v>
                </c:pt>
              </c:strCache>
            </c:strRef>
          </c:tx>
          <c:spPr>
            <a:ln w="158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4.1797283176592502E-3"/>
                  <c:y val="8.2559339525284259E-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2539184952978056E-2"/>
                  <c:y val="2.889576883384934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t"/>
            <c:showVal val="1"/>
          </c:dLbls>
          <c:cat>
            <c:numRef>
              <c:f>Feuil1!$A$59:$A$75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Feuil1!$J$59:$J$75</c:f>
              <c:numCache>
                <c:formatCode>General</c:formatCode>
                <c:ptCount val="17"/>
                <c:pt idx="0">
                  <c:v>17</c:v>
                </c:pt>
                <c:pt idx="1">
                  <c:v>21</c:v>
                </c:pt>
                <c:pt idx="2">
                  <c:v>54</c:v>
                </c:pt>
                <c:pt idx="3">
                  <c:v>91</c:v>
                </c:pt>
                <c:pt idx="4">
                  <c:v>136</c:v>
                </c:pt>
                <c:pt idx="5">
                  <c:v>136</c:v>
                </c:pt>
                <c:pt idx="6">
                  <c:v>137</c:v>
                </c:pt>
                <c:pt idx="7">
                  <c:v>172</c:v>
                </c:pt>
                <c:pt idx="8">
                  <c:v>232</c:v>
                </c:pt>
                <c:pt idx="9">
                  <c:v>336</c:v>
                </c:pt>
                <c:pt idx="10">
                  <c:v>431</c:v>
                </c:pt>
                <c:pt idx="11">
                  <c:v>535</c:v>
                </c:pt>
                <c:pt idx="12">
                  <c:v>710</c:v>
                </c:pt>
                <c:pt idx="13">
                  <c:v>746</c:v>
                </c:pt>
                <c:pt idx="14">
                  <c:v>953</c:v>
                </c:pt>
                <c:pt idx="15">
                  <c:v>574</c:v>
                </c:pt>
                <c:pt idx="16">
                  <c:v>516</c:v>
                </c:pt>
              </c:numCache>
            </c:numRef>
          </c:val>
        </c:ser>
        <c:ser>
          <c:idx val="3"/>
          <c:order val="2"/>
          <c:tx>
            <c:strRef>
              <c:f>Feuil1!$K$58</c:f>
              <c:strCache>
                <c:ptCount val="1"/>
                <c:pt idx="0">
                  <c:v>Total (rats musqués + Ragondins)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diamond"/>
            <c:size val="7"/>
            <c:spPr>
              <a:solidFill>
                <a:srgbClr val="4BACC6"/>
              </a:solidFill>
            </c:spPr>
          </c:marker>
          <c:dLbls>
            <c:dLbl>
              <c:idx val="0"/>
              <c:layout>
                <c:manualLayout>
                  <c:x val="-3.6224312086381175E-2"/>
                  <c:y val="-3.158488437676255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0651340996168612E-2"/>
                  <c:y val="-2.93288212069937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078369905956112E-2"/>
                  <c:y val="-3.60970107163001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224312086381161E-2"/>
                  <c:y val="-3.38409475465314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56739811912439E-2"/>
                  <c:y val="-2.481669486745628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549982584465255E-2"/>
                  <c:y val="-2.481669486745624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0651340996168612E-2"/>
                  <c:y val="-3.15848843767625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25809822361548E-2"/>
                  <c:y val="-3.384094754653144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9505398815743643E-2"/>
                  <c:y val="-3.83530738860688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3437826541274918E-2"/>
                  <c:y val="-3.835307388606878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4831069313828011E-2"/>
                  <c:y val="-2.707275803722511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3.3437826541274918E-2"/>
                  <c:y val="-3.60970107163001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5078369905956112E-2"/>
                  <c:y val="-3.0959752321981424E-2"/>
                </c:manualLayout>
              </c:layout>
              <c:dLblPos val="r"/>
              <c:showVal val="1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Val val="1"/>
          </c:dLbls>
          <c:cat>
            <c:numRef>
              <c:f>Feuil1!$A$59:$A$75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Feuil1!$K$59:$K$75</c:f>
              <c:numCache>
                <c:formatCode>General</c:formatCode>
                <c:ptCount val="17"/>
                <c:pt idx="0">
                  <c:v>425</c:v>
                </c:pt>
                <c:pt idx="1">
                  <c:v>641</c:v>
                </c:pt>
                <c:pt idx="2">
                  <c:v>568</c:v>
                </c:pt>
                <c:pt idx="3">
                  <c:v>620</c:v>
                </c:pt>
                <c:pt idx="4">
                  <c:v>844</c:v>
                </c:pt>
                <c:pt idx="5">
                  <c:v>1183</c:v>
                </c:pt>
                <c:pt idx="6">
                  <c:v>1438</c:v>
                </c:pt>
                <c:pt idx="7">
                  <c:v>1406</c:v>
                </c:pt>
                <c:pt idx="8">
                  <c:v>1575</c:v>
                </c:pt>
                <c:pt idx="9">
                  <c:v>1302</c:v>
                </c:pt>
                <c:pt idx="10">
                  <c:v>1381</c:v>
                </c:pt>
                <c:pt idx="11">
                  <c:v>1488</c:v>
                </c:pt>
                <c:pt idx="12">
                  <c:v>1606</c:v>
                </c:pt>
                <c:pt idx="13">
                  <c:v>1605</c:v>
                </c:pt>
                <c:pt idx="14">
                  <c:v>1590</c:v>
                </c:pt>
                <c:pt idx="15">
                  <c:v>1144</c:v>
                </c:pt>
                <c:pt idx="16">
                  <c:v>977</c:v>
                </c:pt>
              </c:numCache>
            </c:numRef>
          </c:val>
        </c:ser>
        <c:ser>
          <c:idx val="0"/>
          <c:order val="3"/>
          <c:tx>
            <c:strRef>
              <c:f>Feuil1!$H$58</c:f>
              <c:strCache>
                <c:ptCount val="1"/>
                <c:pt idx="0">
                  <c:v>Nombre de piégeurs ayant déclarés leurs captures
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606938239303211E-2"/>
                  <c:y val="-0.6899042949580540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822413655973359E-2"/>
                  <c:y val="-0.689904294958054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041742431099022E-2"/>
                  <c:y val="-0.6899042949580540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611861213273232E-2"/>
                  <c:y val="-0.689904294958054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08899201079491E-2"/>
                  <c:y val="-0.685392346261285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8396920604360196E-2"/>
                  <c:y val="-0.68539216861851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7009382447883819E-2"/>
                  <c:y val="-0.676367915939441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5607473047060406E-2"/>
                  <c:y val="-0.6808802199217484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007956293864609E-2"/>
                  <c:y val="-0.68313610544874759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96810900204874E-2"/>
                  <c:y val="-0.6853921686185166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0352397172924046E-2"/>
                  <c:y val="-0.68313610544874759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8392532438147423E-2"/>
                  <c:y val="-0.68313610544874759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925809822361548E-2"/>
                  <c:y val="-0.6813310772701636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7864855451062411E-2"/>
                  <c:y val="-0.683178697090110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0369209334726673E-2"/>
                  <c:y val="-0.6886996091432866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0749161972730936E-2"/>
                  <c:y val="-0.69282773863793345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2.1997503121098626E-2"/>
                  <c:y val="-0.69489155960768123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b"/>
            <c:showVal val="1"/>
          </c:dLbls>
          <c:cat>
            <c:numRef>
              <c:f>Feuil1!$A$59:$A$75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Feuil1!$H$59:$H$75</c:f>
              <c:numCache>
                <c:formatCode>General</c:formatCode>
                <c:ptCount val="17"/>
                <c:pt idx="0">
                  <c:v>11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23</c:v>
                </c:pt>
                <c:pt idx="5">
                  <c:v>25</c:v>
                </c:pt>
                <c:pt idx="6">
                  <c:v>53</c:v>
                </c:pt>
                <c:pt idx="7">
                  <c:v>32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32</c:v>
                </c:pt>
                <c:pt idx="12">
                  <c:v>34</c:v>
                </c:pt>
                <c:pt idx="13">
                  <c:v>29</c:v>
                </c:pt>
                <c:pt idx="14">
                  <c:v>27</c:v>
                </c:pt>
                <c:pt idx="15">
                  <c:v>19</c:v>
                </c:pt>
                <c:pt idx="16">
                  <c:v>18</c:v>
                </c:pt>
              </c:numCache>
            </c:numRef>
          </c:val>
        </c:ser>
        <c:dLbls>
          <c:showVal val="1"/>
        </c:dLbls>
        <c:marker val="1"/>
        <c:axId val="73490816"/>
        <c:axId val="73492352"/>
      </c:lineChart>
      <c:catAx>
        <c:axId val="73490816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492352"/>
        <c:crosses val="autoZero"/>
        <c:auto val="1"/>
        <c:lblAlgn val="ctr"/>
        <c:lblOffset val="100"/>
        <c:tickLblSkip val="1"/>
        <c:tickMarkSkip val="1"/>
      </c:catAx>
      <c:valAx>
        <c:axId val="73492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Nb de captures</a:t>
                </a:r>
              </a:p>
            </c:rich>
          </c:tx>
          <c:layout>
            <c:manualLayout>
              <c:xMode val="edge"/>
              <c:yMode val="edge"/>
              <c:x val="1.113431353996111E-2"/>
              <c:y val="9.1934537594565394E-2"/>
            </c:manualLayout>
          </c:layout>
        </c:title>
        <c:numFmt formatCode="General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490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4.9999972573961167E-2"/>
          <c:y val="0.90218993523642366"/>
          <c:w val="0.89999994514792236"/>
          <c:h val="5.94570260760748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15425" cy="55149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0.64299</cdr:x>
      <cdr:y>0.3585</cdr:y>
    </cdr:from>
    <cdr:to>
      <cdr:x>0.70062</cdr:x>
      <cdr:y>0.39425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119" y="1977117"/>
          <a:ext cx="525322" cy="197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21 piégeurs</a:t>
          </a:r>
        </a:p>
      </cdr:txBody>
    </cdr:sp>
  </cdr:relSizeAnchor>
  <cdr:relSizeAnchor xmlns:cdr="http://schemas.openxmlformats.org/drawingml/2006/chartDrawing">
    <cdr:from>
      <cdr:x>0.01711</cdr:x>
      <cdr:y>0.90548</cdr:y>
    </cdr:from>
    <cdr:to>
      <cdr:x>0.39136</cdr:x>
      <cdr:y>0.96745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91" y="4993706"/>
          <a:ext cx="3415012" cy="341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Nombre de piégeurs ayant déclarés leurs captures</a:t>
          </a:r>
        </a:p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LC = lutte collective</a:t>
          </a:r>
        </a:p>
      </cdr:txBody>
    </cdr:sp>
  </cdr:relSizeAnchor>
  <cdr:relSizeAnchor xmlns:cdr="http://schemas.openxmlformats.org/drawingml/2006/chartDrawing">
    <cdr:from>
      <cdr:x>0.07612</cdr:x>
      <cdr:y>0.61805</cdr:y>
    </cdr:from>
    <cdr:to>
      <cdr:x>0.12979</cdr:x>
      <cdr:y>0.65059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568" y="3408538"/>
          <a:ext cx="489737" cy="17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10 piégeurs</a:t>
          </a:r>
        </a:p>
      </cdr:txBody>
    </cdr:sp>
  </cdr:relSizeAnchor>
  <cdr:relSizeAnchor xmlns:cdr="http://schemas.openxmlformats.org/drawingml/2006/chartDrawing">
    <cdr:from>
      <cdr:x>0.08705</cdr:x>
      <cdr:y>0.4267</cdr:y>
    </cdr:from>
    <cdr:to>
      <cdr:x>0.17307</cdr:x>
      <cdr:y>0.4832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39" y="2353240"/>
          <a:ext cx="784108" cy="311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 12 piégeurs + 1 pers. FEFIDEC</a:t>
          </a:r>
        </a:p>
      </cdr:txBody>
    </cdr:sp>
  </cdr:relSizeAnchor>
  <cdr:relSizeAnchor xmlns:cdr="http://schemas.openxmlformats.org/drawingml/2006/chartDrawing">
    <cdr:from>
      <cdr:x>0.16116</cdr:x>
      <cdr:y>0.28974</cdr:y>
    </cdr:from>
    <cdr:to>
      <cdr:x>0.23721</cdr:x>
      <cdr:y>0.33849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004" y="1597909"/>
          <a:ext cx="693228" cy="26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14 piégeurs + 1 pers. FEFIDEC</a:t>
          </a:r>
        </a:p>
      </cdr:txBody>
    </cdr:sp>
  </cdr:relSizeAnchor>
  <cdr:relSizeAnchor xmlns:cdr="http://schemas.openxmlformats.org/drawingml/2006/chartDrawing">
    <cdr:from>
      <cdr:x>0.13406</cdr:x>
      <cdr:y>0.57656</cdr:y>
    </cdr:from>
    <cdr:to>
      <cdr:x>0.1891</cdr:x>
      <cdr:y>0.60941</cdr:y>
    </cdr:to>
    <cdr:sp macro="" textlink="">
      <cdr:nvSpPr>
        <cdr:cNvPr id="10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047" y="3179714"/>
          <a:ext cx="501713" cy="181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10 piégeurs</a:t>
          </a:r>
        </a:p>
      </cdr:txBody>
    </cdr:sp>
  </cdr:relSizeAnchor>
  <cdr:relSizeAnchor xmlns:cdr="http://schemas.openxmlformats.org/drawingml/2006/chartDrawing">
    <cdr:from>
      <cdr:x>0.1953</cdr:x>
      <cdr:y>0.60478</cdr:y>
    </cdr:from>
    <cdr:to>
      <cdr:x>0.25403</cdr:x>
      <cdr:y>0.64328</cdr:y>
    </cdr:to>
    <cdr:sp macro="" textlink="">
      <cdr:nvSpPr>
        <cdr:cNvPr id="10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277" y="3335345"/>
          <a:ext cx="535349" cy="212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10 piégeurs</a:t>
          </a:r>
        </a:p>
      </cdr:txBody>
    </cdr:sp>
  </cdr:relSizeAnchor>
  <cdr:relSizeAnchor xmlns:cdr="http://schemas.openxmlformats.org/drawingml/2006/chartDrawing">
    <cdr:from>
      <cdr:x>0.23989</cdr:x>
      <cdr:y>0.12433</cdr:y>
    </cdr:from>
    <cdr:to>
      <cdr:x>0.29493</cdr:x>
      <cdr:y>0.1577</cdr:y>
    </cdr:to>
    <cdr:sp macro="" textlink="">
      <cdr:nvSpPr>
        <cdr:cNvPr id="10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6687" y="685685"/>
          <a:ext cx="501713" cy="184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43 piégeurs</a:t>
          </a:r>
        </a:p>
      </cdr:txBody>
    </cdr:sp>
  </cdr:relSizeAnchor>
  <cdr:relSizeAnchor xmlns:cdr="http://schemas.openxmlformats.org/drawingml/2006/chartDrawing">
    <cdr:from>
      <cdr:x>0.26694</cdr:x>
      <cdr:y>0.54403</cdr:y>
    </cdr:from>
    <cdr:to>
      <cdr:x>0.32056</cdr:x>
      <cdr:y>0.57878</cdr:y>
    </cdr:to>
    <cdr:sp macro="" textlink="">
      <cdr:nvSpPr>
        <cdr:cNvPr id="10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3262" y="3000312"/>
          <a:ext cx="488769" cy="191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6 piégeurs</a:t>
          </a:r>
        </a:p>
      </cdr:txBody>
    </cdr:sp>
  </cdr:relSizeAnchor>
  <cdr:relSizeAnchor xmlns:cdr="http://schemas.openxmlformats.org/drawingml/2006/chartDrawing">
    <cdr:from>
      <cdr:x>0.2987</cdr:x>
      <cdr:y>0.20524</cdr:y>
    </cdr:from>
    <cdr:to>
      <cdr:x>0.35666</cdr:x>
      <cdr:y>0.23343</cdr:y>
    </cdr:to>
    <cdr:sp macro="" textlink="">
      <cdr:nvSpPr>
        <cdr:cNvPr id="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2763" y="1131893"/>
          <a:ext cx="528330" cy="15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1" i="0" u="none" strike="noStrike" baseline="0">
              <a:solidFill>
                <a:srgbClr val="FF0000"/>
              </a:solidFill>
              <a:latin typeface="Arial"/>
              <a:cs typeface="Arial"/>
            </a:rPr>
            <a:t>26 piégeurs</a:t>
          </a:r>
        </a:p>
      </cdr:txBody>
    </cdr:sp>
  </cdr:relSizeAnchor>
  <cdr:relSizeAnchor xmlns:cdr="http://schemas.openxmlformats.org/drawingml/2006/chartDrawing">
    <cdr:from>
      <cdr:x>0.32992</cdr:x>
      <cdr:y>0.57885</cdr:y>
    </cdr:from>
    <cdr:to>
      <cdr:x>0.39329</cdr:x>
      <cdr:y>0.60941</cdr:y>
    </cdr:to>
    <cdr:sp macro="" textlink="">
      <cdr:nvSpPr>
        <cdr:cNvPr id="15" name="ZoneTexte 14"/>
        <cdr:cNvSpPr txBox="1"/>
      </cdr:nvSpPr>
      <cdr:spPr>
        <a:xfrm xmlns:a="http://schemas.openxmlformats.org/drawingml/2006/main">
          <a:off x="3007338" y="3192367"/>
          <a:ext cx="577645" cy="168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7</a:t>
          </a:r>
          <a:r>
            <a:rPr lang="fr-FR" sz="600" b="1" baseline="0">
              <a:solidFill>
                <a:srgbClr val="FF0000"/>
              </a:solidFill>
            </a:rPr>
            <a:t> piégeurs</a:t>
          </a:r>
          <a:endParaRPr lang="fr-FR" sz="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0.37004</cdr:x>
      <cdr:y>0.13644</cdr:y>
    </cdr:from>
    <cdr:to>
      <cdr:x>0.43742</cdr:x>
      <cdr:y>0.16567</cdr:y>
    </cdr:to>
    <cdr:sp macro="" textlink="">
      <cdr:nvSpPr>
        <cdr:cNvPr id="16" name="ZoneTexte 15"/>
        <cdr:cNvSpPr txBox="1"/>
      </cdr:nvSpPr>
      <cdr:spPr>
        <a:xfrm xmlns:a="http://schemas.openxmlformats.org/drawingml/2006/main">
          <a:off x="3373027" y="752478"/>
          <a:ext cx="614198" cy="161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24 piégeurs</a:t>
          </a:r>
        </a:p>
        <a:p xmlns:a="http://schemas.openxmlformats.org/drawingml/2006/main">
          <a:endParaRPr lang="fr-FR" sz="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0.75936</cdr:x>
      <cdr:y>0.59413</cdr:y>
    </cdr:from>
    <cdr:to>
      <cdr:x>0.83396</cdr:x>
      <cdr:y>0.64461</cdr:y>
    </cdr:to>
    <cdr:sp macro="" textlink="">
      <cdr:nvSpPr>
        <cdr:cNvPr id="17" name="ZoneTexte 16"/>
        <cdr:cNvSpPr txBox="1"/>
      </cdr:nvSpPr>
      <cdr:spPr>
        <a:xfrm xmlns:a="http://schemas.openxmlformats.org/drawingml/2006/main">
          <a:off x="6936397" y="3276600"/>
          <a:ext cx="681404" cy="278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0.76257</cdr:x>
      <cdr:y>0.59944</cdr:y>
    </cdr:from>
    <cdr:to>
      <cdr:x>0.86268</cdr:x>
      <cdr:y>0.76525</cdr:y>
    </cdr:to>
    <cdr:sp macro="" textlink="">
      <cdr:nvSpPr>
        <cdr:cNvPr id="18" name="ZoneTexte 17"/>
        <cdr:cNvSpPr txBox="1"/>
      </cdr:nvSpPr>
      <cdr:spPr>
        <a:xfrm xmlns:a="http://schemas.openxmlformats.org/drawingml/2006/main">
          <a:off x="6965706" y="330590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0.39886</cdr:x>
      <cdr:y>0.57817</cdr:y>
    </cdr:from>
    <cdr:to>
      <cdr:x>0.45501</cdr:x>
      <cdr:y>0.61803</cdr:y>
    </cdr:to>
    <cdr:sp macro="" textlink="">
      <cdr:nvSpPr>
        <cdr:cNvPr id="19" name="ZoneTexte 18"/>
        <cdr:cNvSpPr txBox="1"/>
      </cdr:nvSpPr>
      <cdr:spPr>
        <a:xfrm xmlns:a="http://schemas.openxmlformats.org/drawingml/2006/main">
          <a:off x="3635777" y="3188617"/>
          <a:ext cx="511831" cy="219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8</a:t>
          </a:r>
          <a:r>
            <a:rPr lang="fr-FR" sz="600" b="1" baseline="0">
              <a:solidFill>
                <a:srgbClr val="FF0000"/>
              </a:solidFill>
            </a:rPr>
            <a:t> piègeurs</a:t>
          </a:r>
          <a:endParaRPr lang="fr-FR" sz="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0.443</cdr:x>
      <cdr:y>0.28856</cdr:y>
    </cdr:from>
    <cdr:to>
      <cdr:x>0.50637</cdr:x>
      <cdr:y>0.32178</cdr:y>
    </cdr:to>
    <cdr:sp macro="" textlink="">
      <cdr:nvSpPr>
        <cdr:cNvPr id="20" name="ZoneTexte 19"/>
        <cdr:cNvSpPr txBox="1"/>
      </cdr:nvSpPr>
      <cdr:spPr>
        <a:xfrm xmlns:a="http://schemas.openxmlformats.org/drawingml/2006/main">
          <a:off x="4038149" y="1591425"/>
          <a:ext cx="577644" cy="183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18</a:t>
          </a:r>
          <a:r>
            <a:rPr lang="fr-FR" sz="600" b="1" baseline="0">
              <a:solidFill>
                <a:srgbClr val="FF0000"/>
              </a:solidFill>
            </a:rPr>
            <a:t> </a:t>
          </a:r>
          <a:r>
            <a:rPr lang="fr-FR" sz="600" b="1">
              <a:solidFill>
                <a:srgbClr val="FF0000"/>
              </a:solidFill>
            </a:rPr>
            <a:t>piègeurs</a:t>
          </a:r>
        </a:p>
        <a:p xmlns:a="http://schemas.openxmlformats.org/drawingml/2006/main">
          <a:endParaRPr lang="fr-FR" sz="6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0.07861</cdr:x>
      <cdr:y>0.03322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0" y="0"/>
          <a:ext cx="718061" cy="183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0.50151</cdr:x>
      <cdr:y>0.35632</cdr:y>
    </cdr:from>
    <cdr:to>
      <cdr:x>0.56648</cdr:x>
      <cdr:y>0.39086</cdr:y>
    </cdr:to>
    <cdr:sp macro="" textlink="">
      <cdr:nvSpPr>
        <cdr:cNvPr id="23" name="ZoneTexte 22"/>
        <cdr:cNvSpPr txBox="1"/>
      </cdr:nvSpPr>
      <cdr:spPr>
        <a:xfrm xmlns:a="http://schemas.openxmlformats.org/drawingml/2006/main">
          <a:off x="4571488" y="1965095"/>
          <a:ext cx="592229" cy="1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21 piègeurs</a:t>
          </a:r>
        </a:p>
      </cdr:txBody>
    </cdr:sp>
  </cdr:relSizeAnchor>
  <cdr:relSizeAnchor xmlns:cdr="http://schemas.openxmlformats.org/drawingml/2006/chartDrawing">
    <cdr:from>
      <cdr:x>0.463</cdr:x>
      <cdr:y>0.57686</cdr:y>
    </cdr:from>
    <cdr:to>
      <cdr:x>0.52396</cdr:x>
      <cdr:y>0.61804</cdr:y>
    </cdr:to>
    <cdr:sp macro="" textlink="">
      <cdr:nvSpPr>
        <cdr:cNvPr id="24" name="ZoneTexte 23"/>
        <cdr:cNvSpPr txBox="1"/>
      </cdr:nvSpPr>
      <cdr:spPr>
        <a:xfrm xmlns:a="http://schemas.openxmlformats.org/drawingml/2006/main">
          <a:off x="4220421" y="3181368"/>
          <a:ext cx="555676" cy="227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11 piègeurs</a:t>
          </a:r>
        </a:p>
      </cdr:txBody>
    </cdr:sp>
  </cdr:relSizeAnchor>
  <cdr:relSizeAnchor xmlns:cdr="http://schemas.openxmlformats.org/drawingml/2006/chartDrawing">
    <cdr:from>
      <cdr:x>0.537</cdr:x>
      <cdr:y>0.6284</cdr:y>
    </cdr:from>
    <cdr:to>
      <cdr:x>0.60197</cdr:x>
      <cdr:y>0.66294</cdr:y>
    </cdr:to>
    <cdr:sp macro="" textlink="">
      <cdr:nvSpPr>
        <cdr:cNvPr id="25" name="ZoneTexte 1"/>
        <cdr:cNvSpPr txBox="1"/>
      </cdr:nvSpPr>
      <cdr:spPr>
        <a:xfrm xmlns:a="http://schemas.openxmlformats.org/drawingml/2006/main">
          <a:off x="4894941" y="3465635"/>
          <a:ext cx="592229" cy="190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7 piègeurs</a:t>
          </a:r>
        </a:p>
      </cdr:txBody>
    </cdr:sp>
  </cdr:relSizeAnchor>
  <cdr:relSizeAnchor xmlns:cdr="http://schemas.openxmlformats.org/drawingml/2006/chartDrawing">
    <cdr:from>
      <cdr:x>0.57471</cdr:x>
      <cdr:y>0.28032</cdr:y>
    </cdr:from>
    <cdr:to>
      <cdr:x>0.63968</cdr:x>
      <cdr:y>0.31486</cdr:y>
    </cdr:to>
    <cdr:sp macro="" textlink="">
      <cdr:nvSpPr>
        <cdr:cNvPr id="26" name="ZoneTexte 1"/>
        <cdr:cNvSpPr txBox="1"/>
      </cdr:nvSpPr>
      <cdr:spPr>
        <a:xfrm xmlns:a="http://schemas.openxmlformats.org/drawingml/2006/main">
          <a:off x="5238683" y="1545958"/>
          <a:ext cx="592229" cy="1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25 piègeurs</a:t>
          </a:r>
        </a:p>
      </cdr:txBody>
    </cdr:sp>
  </cdr:relSizeAnchor>
  <cdr:relSizeAnchor xmlns:cdr="http://schemas.openxmlformats.org/drawingml/2006/chartDrawing">
    <cdr:from>
      <cdr:x>0.59881</cdr:x>
      <cdr:y>0.57261</cdr:y>
    </cdr:from>
    <cdr:to>
      <cdr:x>0.66378</cdr:x>
      <cdr:y>0.60715</cdr:y>
    </cdr:to>
    <cdr:sp macro="" textlink="">
      <cdr:nvSpPr>
        <cdr:cNvPr id="27" name="ZoneTexte 1"/>
        <cdr:cNvSpPr txBox="1"/>
      </cdr:nvSpPr>
      <cdr:spPr>
        <a:xfrm xmlns:a="http://schemas.openxmlformats.org/drawingml/2006/main">
          <a:off x="5458431" y="3157930"/>
          <a:ext cx="592229" cy="1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13 piègeurs</a:t>
          </a:r>
        </a:p>
      </cdr:txBody>
    </cdr:sp>
  </cdr:relSizeAnchor>
  <cdr:relSizeAnchor xmlns:cdr="http://schemas.openxmlformats.org/drawingml/2006/chartDrawing">
    <cdr:from>
      <cdr:x>0.70171</cdr:x>
      <cdr:y>0.38129</cdr:y>
    </cdr:from>
    <cdr:to>
      <cdr:x>0.76668</cdr:x>
      <cdr:y>0.41583</cdr:y>
    </cdr:to>
    <cdr:sp macro="" textlink="">
      <cdr:nvSpPr>
        <cdr:cNvPr id="28" name="ZoneTexte 1"/>
        <cdr:cNvSpPr txBox="1"/>
      </cdr:nvSpPr>
      <cdr:spPr>
        <a:xfrm xmlns:a="http://schemas.openxmlformats.org/drawingml/2006/main">
          <a:off x="6396404" y="2102827"/>
          <a:ext cx="592229" cy="1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16 piègeurs</a:t>
          </a:r>
        </a:p>
      </cdr:txBody>
    </cdr:sp>
  </cdr:relSizeAnchor>
  <cdr:relSizeAnchor xmlns:cdr="http://schemas.openxmlformats.org/drawingml/2006/chartDrawing">
    <cdr:from>
      <cdr:x>0.66715</cdr:x>
      <cdr:y>0.55002</cdr:y>
    </cdr:from>
    <cdr:to>
      <cdr:x>0.73212</cdr:x>
      <cdr:y>0.58456</cdr:y>
    </cdr:to>
    <cdr:sp macro="" textlink="">
      <cdr:nvSpPr>
        <cdr:cNvPr id="29" name="ZoneTexte 1"/>
        <cdr:cNvSpPr txBox="1"/>
      </cdr:nvSpPr>
      <cdr:spPr>
        <a:xfrm xmlns:a="http://schemas.openxmlformats.org/drawingml/2006/main">
          <a:off x="6081346" y="3033346"/>
          <a:ext cx="592229" cy="1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13 piègeurs</a:t>
          </a:r>
        </a:p>
      </cdr:txBody>
    </cdr:sp>
  </cdr:relSizeAnchor>
  <cdr:relSizeAnchor xmlns:cdr="http://schemas.openxmlformats.org/drawingml/2006/chartDrawing">
    <cdr:from>
      <cdr:x>0.73467</cdr:x>
      <cdr:y>0.49953</cdr:y>
    </cdr:from>
    <cdr:to>
      <cdr:x>0.79964</cdr:x>
      <cdr:y>0.53407</cdr:y>
    </cdr:to>
    <cdr:sp macro="" textlink="">
      <cdr:nvSpPr>
        <cdr:cNvPr id="30" name="ZoneTexte 1"/>
        <cdr:cNvSpPr txBox="1"/>
      </cdr:nvSpPr>
      <cdr:spPr>
        <a:xfrm xmlns:a="http://schemas.openxmlformats.org/drawingml/2006/main">
          <a:off x="6696807" y="2754923"/>
          <a:ext cx="592229" cy="1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15 piègeurs</a:t>
          </a:r>
        </a:p>
      </cdr:txBody>
    </cdr:sp>
  </cdr:relSizeAnchor>
  <cdr:relSizeAnchor xmlns:cdr="http://schemas.openxmlformats.org/drawingml/2006/chartDrawing">
    <cdr:from>
      <cdr:x>0.76682</cdr:x>
      <cdr:y>0.43576</cdr:y>
    </cdr:from>
    <cdr:to>
      <cdr:x>0.83179</cdr:x>
      <cdr:y>0.4703</cdr:y>
    </cdr:to>
    <cdr:sp macro="" textlink="">
      <cdr:nvSpPr>
        <cdr:cNvPr id="31" name="ZoneTexte 1"/>
        <cdr:cNvSpPr txBox="1"/>
      </cdr:nvSpPr>
      <cdr:spPr>
        <a:xfrm xmlns:a="http://schemas.openxmlformats.org/drawingml/2006/main">
          <a:off x="6989885" y="2403231"/>
          <a:ext cx="592229" cy="190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12 piègeurs</a:t>
          </a:r>
        </a:p>
      </cdr:txBody>
    </cdr:sp>
  </cdr:relSizeAnchor>
  <cdr:relSizeAnchor xmlns:cdr="http://schemas.openxmlformats.org/drawingml/2006/chartDrawing">
    <cdr:from>
      <cdr:x>0.83032</cdr:x>
      <cdr:y>0.48625</cdr:y>
    </cdr:from>
    <cdr:to>
      <cdr:x>0.89128</cdr:x>
      <cdr:y>0.52743</cdr:y>
    </cdr:to>
    <cdr:sp macro="" textlink="">
      <cdr:nvSpPr>
        <cdr:cNvPr id="32" name="ZoneTexte 1"/>
        <cdr:cNvSpPr txBox="1"/>
      </cdr:nvSpPr>
      <cdr:spPr>
        <a:xfrm xmlns:a="http://schemas.openxmlformats.org/drawingml/2006/main">
          <a:off x="7568711" y="2681654"/>
          <a:ext cx="555676" cy="227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12 piègeurs</a:t>
          </a:r>
        </a:p>
      </cdr:txBody>
    </cdr:sp>
  </cdr:relSizeAnchor>
  <cdr:relSizeAnchor xmlns:cdr="http://schemas.openxmlformats.org/drawingml/2006/chartDrawing">
    <cdr:from>
      <cdr:x>0.79897</cdr:x>
      <cdr:y>0.6377</cdr:y>
    </cdr:from>
    <cdr:to>
      <cdr:x>0.86394</cdr:x>
      <cdr:y>0.67224</cdr:y>
    </cdr:to>
    <cdr:sp macro="" textlink="">
      <cdr:nvSpPr>
        <cdr:cNvPr id="33" name="ZoneTexte 1"/>
        <cdr:cNvSpPr txBox="1"/>
      </cdr:nvSpPr>
      <cdr:spPr>
        <a:xfrm xmlns:a="http://schemas.openxmlformats.org/drawingml/2006/main">
          <a:off x="7282961" y="3516923"/>
          <a:ext cx="592229" cy="190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b="1">
              <a:solidFill>
                <a:srgbClr val="FF0000"/>
              </a:solidFill>
            </a:rPr>
            <a:t>7 piègeurs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19</xdr:row>
      <xdr:rowOff>95250</xdr:rowOff>
    </xdr:from>
    <xdr:to>
      <xdr:col>15</xdr:col>
      <xdr:colOff>609600</xdr:colOff>
      <xdr:row>47</xdr:row>
      <xdr:rowOff>133350</xdr:rowOff>
    </xdr:to>
    <xdr:graphicFrame macro="">
      <xdr:nvGraphicFramePr>
        <xdr:cNvPr id="30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504825</xdr:colOff>
      <xdr:row>2</xdr:row>
      <xdr:rowOff>66675</xdr:rowOff>
    </xdr:from>
    <xdr:to>
      <xdr:col>12</xdr:col>
      <xdr:colOff>495300</xdr:colOff>
      <xdr:row>36</xdr:row>
      <xdr:rowOff>76200</xdr:rowOff>
    </xdr:to>
    <xdr:graphicFrame macro="">
      <xdr:nvGraphicFramePr>
        <xdr:cNvPr id="5121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0.0155</cdr:x>
      <cdr:y>0.9015</cdr:y>
    </cdr:from>
    <cdr:to>
      <cdr:x>0.38975</cdr:x>
      <cdr:y>0.99725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018" y="5109039"/>
          <a:ext cx="3419856" cy="53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0.75936</cdr:x>
      <cdr:y>0.59413</cdr:y>
    </cdr:from>
    <cdr:to>
      <cdr:x>0.83396</cdr:x>
      <cdr:y>0.64461</cdr:y>
    </cdr:to>
    <cdr:sp macro="" textlink="">
      <cdr:nvSpPr>
        <cdr:cNvPr id="17" name="ZoneTexte 16"/>
        <cdr:cNvSpPr txBox="1"/>
      </cdr:nvSpPr>
      <cdr:spPr>
        <a:xfrm xmlns:a="http://schemas.openxmlformats.org/drawingml/2006/main">
          <a:off x="6936397" y="3276600"/>
          <a:ext cx="681404" cy="278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0.76257</cdr:x>
      <cdr:y>0.59944</cdr:y>
    </cdr:from>
    <cdr:to>
      <cdr:x>0.86268</cdr:x>
      <cdr:y>0.76525</cdr:y>
    </cdr:to>
    <cdr:sp macro="" textlink="">
      <cdr:nvSpPr>
        <cdr:cNvPr id="18" name="ZoneTexte 17"/>
        <cdr:cNvSpPr txBox="1"/>
      </cdr:nvSpPr>
      <cdr:spPr>
        <a:xfrm xmlns:a="http://schemas.openxmlformats.org/drawingml/2006/main">
          <a:off x="6965706" y="330590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266700</xdr:colOff>
      <xdr:row>38</xdr:row>
      <xdr:rowOff>0</xdr:rowOff>
    </xdr:to>
    <xdr:graphicFrame macro="">
      <xdr:nvGraphicFramePr>
        <xdr:cNvPr id="1025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0.2542</cdr:x>
      <cdr:y>0.25249</cdr:y>
    </cdr:from>
    <cdr:to>
      <cdr:x>0.43008</cdr:x>
      <cdr:y>0.3255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17112" y="1421336"/>
          <a:ext cx="1603221" cy="41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000" b="1"/>
            <a:t>Début du programme de lutte collective</a:t>
          </a:r>
        </a:p>
      </cdr:txBody>
    </cdr:sp>
  </cdr:relSizeAnchor>
  <cdr:relSizeAnchor xmlns:cdr="http://schemas.openxmlformats.org/drawingml/2006/chartDrawing">
    <cdr:from>
      <cdr:x>0.3242</cdr:x>
      <cdr:y>0.32497</cdr:y>
    </cdr:from>
    <cdr:to>
      <cdr:x>0.34637</cdr:x>
      <cdr:y>0.43854</cdr:y>
    </cdr:to>
    <cdr:sp macro="" textlink="">
      <cdr:nvSpPr>
        <cdr:cNvPr id="3" name="Flèche vers le bas 2"/>
        <cdr:cNvSpPr/>
      </cdr:nvSpPr>
      <cdr:spPr>
        <a:xfrm xmlns:a="http://schemas.openxmlformats.org/drawingml/2006/main">
          <a:off x="2955191" y="1829334"/>
          <a:ext cx="202089" cy="639317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5"/>
  <sheetViews>
    <sheetView tabSelected="1" topLeftCell="A19" workbookViewId="0">
      <selection activeCell="I77" sqref="I77"/>
    </sheetView>
  </sheetViews>
  <sheetFormatPr baseColWidth="10" defaultRowHeight="12.75"/>
  <sheetData>
    <row r="2" spans="1:4">
      <c r="A2" t="s">
        <v>0</v>
      </c>
    </row>
    <row r="4" spans="1:4">
      <c r="A4" s="1"/>
      <c r="B4" s="1" t="s">
        <v>1</v>
      </c>
      <c r="C4" s="1" t="s">
        <v>2</v>
      </c>
      <c r="D4" s="10" t="s">
        <v>12</v>
      </c>
    </row>
    <row r="5" spans="1:4">
      <c r="A5" s="3">
        <v>2002</v>
      </c>
      <c r="B5" s="3">
        <v>408</v>
      </c>
      <c r="C5" s="3">
        <v>17</v>
      </c>
      <c r="D5" s="3">
        <f>B5+C5</f>
        <v>425</v>
      </c>
    </row>
    <row r="6" spans="1:4">
      <c r="A6" s="3">
        <v>2003</v>
      </c>
      <c r="B6" s="3">
        <v>620</v>
      </c>
      <c r="C6" s="3">
        <v>21</v>
      </c>
      <c r="D6" s="3">
        <f t="shared" ref="D6:D24" si="0">B6+C6</f>
        <v>641</v>
      </c>
    </row>
    <row r="7" spans="1:4">
      <c r="A7" s="2">
        <v>2004</v>
      </c>
      <c r="B7" s="2">
        <v>514</v>
      </c>
      <c r="C7" s="2">
        <v>54</v>
      </c>
      <c r="D7" s="3">
        <f t="shared" si="0"/>
        <v>568</v>
      </c>
    </row>
    <row r="8" spans="1:4">
      <c r="A8" s="4">
        <v>2005</v>
      </c>
      <c r="B8" s="4">
        <v>529</v>
      </c>
      <c r="C8" s="4">
        <v>91</v>
      </c>
      <c r="D8" s="3">
        <f t="shared" si="0"/>
        <v>620</v>
      </c>
    </row>
    <row r="9" spans="1:4">
      <c r="A9" s="5">
        <v>2006</v>
      </c>
      <c r="B9" s="4">
        <v>212</v>
      </c>
      <c r="C9" s="4">
        <v>31</v>
      </c>
      <c r="D9" s="3">
        <f t="shared" si="0"/>
        <v>243</v>
      </c>
    </row>
    <row r="10" spans="1:4">
      <c r="A10" s="8" t="s">
        <v>3</v>
      </c>
      <c r="B10" s="9">
        <v>496</v>
      </c>
      <c r="C10" s="9">
        <v>105</v>
      </c>
      <c r="D10" s="9">
        <f t="shared" si="0"/>
        <v>601</v>
      </c>
    </row>
    <row r="11" spans="1:4">
      <c r="A11" s="5">
        <v>2007</v>
      </c>
      <c r="B11" s="6">
        <v>280</v>
      </c>
      <c r="C11" s="6">
        <v>59</v>
      </c>
      <c r="D11" s="3">
        <f t="shared" si="0"/>
        <v>339</v>
      </c>
    </row>
    <row r="12" spans="1:4">
      <c r="A12" s="9" t="s">
        <v>4</v>
      </c>
      <c r="B12" s="9">
        <v>767</v>
      </c>
      <c r="C12" s="9">
        <v>77</v>
      </c>
      <c r="D12" s="9">
        <f t="shared" si="0"/>
        <v>844</v>
      </c>
    </row>
    <row r="13" spans="1:4">
      <c r="A13" s="3">
        <v>2008</v>
      </c>
      <c r="B13" s="3">
        <v>228</v>
      </c>
      <c r="C13" s="3">
        <v>31</v>
      </c>
      <c r="D13" s="3">
        <f t="shared" si="0"/>
        <v>259</v>
      </c>
    </row>
    <row r="14" spans="1:4">
      <c r="A14" s="9" t="s">
        <v>5</v>
      </c>
      <c r="B14" s="9">
        <f>759+314</f>
        <v>1073</v>
      </c>
      <c r="C14" s="9">
        <f>76+30</f>
        <v>106</v>
      </c>
      <c r="D14" s="9">
        <f t="shared" si="0"/>
        <v>1179</v>
      </c>
    </row>
    <row r="15" spans="1:4">
      <c r="A15" s="3">
        <v>2009</v>
      </c>
      <c r="B15" s="3">
        <v>318</v>
      </c>
      <c r="C15" s="3">
        <v>33</v>
      </c>
      <c r="D15" s="3">
        <f t="shared" si="0"/>
        <v>351</v>
      </c>
    </row>
    <row r="16" spans="1:4">
      <c r="A16" s="9" t="s">
        <v>6</v>
      </c>
      <c r="B16" s="9">
        <f>21+895</f>
        <v>916</v>
      </c>
      <c r="C16" s="9">
        <f>12+127</f>
        <v>139</v>
      </c>
      <c r="D16" s="9">
        <f t="shared" si="0"/>
        <v>1055</v>
      </c>
    </row>
    <row r="17" spans="1:4">
      <c r="A17" s="3">
        <v>2010</v>
      </c>
      <c r="B17" s="3">
        <f>228+44</f>
        <v>272</v>
      </c>
      <c r="C17" s="3">
        <f>60+23</f>
        <v>83</v>
      </c>
      <c r="D17" s="3">
        <f t="shared" si="0"/>
        <v>355</v>
      </c>
    </row>
    <row r="18" spans="1:4">
      <c r="A18" s="9" t="s">
        <v>7</v>
      </c>
      <c r="B18" s="9">
        <f>1045+26</f>
        <v>1071</v>
      </c>
      <c r="C18" s="9">
        <f>130+19</f>
        <v>149</v>
      </c>
      <c r="D18" s="9">
        <f t="shared" si="0"/>
        <v>1220</v>
      </c>
    </row>
    <row r="19" spans="1:4">
      <c r="A19" s="3">
        <v>2011</v>
      </c>
      <c r="B19" s="3">
        <v>169</v>
      </c>
      <c r="C19" s="3">
        <v>228</v>
      </c>
      <c r="D19" s="3">
        <f t="shared" si="0"/>
        <v>397</v>
      </c>
    </row>
    <row r="20" spans="1:4">
      <c r="A20" s="9" t="s">
        <v>8</v>
      </c>
      <c r="B20" s="9">
        <v>797</v>
      </c>
      <c r="C20" s="9">
        <v>108</v>
      </c>
      <c r="D20" s="9">
        <f t="shared" si="0"/>
        <v>905</v>
      </c>
    </row>
    <row r="21" spans="1:4">
      <c r="A21" s="3">
        <v>2012</v>
      </c>
      <c r="B21" s="3">
        <v>271</v>
      </c>
      <c r="C21" s="3">
        <v>127</v>
      </c>
      <c r="D21" s="3">
        <f t="shared" si="0"/>
        <v>398</v>
      </c>
    </row>
    <row r="22" spans="1:4">
      <c r="A22" s="9" t="s">
        <v>9</v>
      </c>
      <c r="B22" s="9">
        <v>679</v>
      </c>
      <c r="C22" s="9">
        <v>304</v>
      </c>
      <c r="D22" s="9">
        <f t="shared" si="0"/>
        <v>983</v>
      </c>
    </row>
    <row r="23" spans="1:4">
      <c r="A23" s="3">
        <v>2013</v>
      </c>
      <c r="B23" s="3">
        <v>145</v>
      </c>
      <c r="C23" s="3">
        <v>168</v>
      </c>
      <c r="D23" s="3">
        <f t="shared" si="0"/>
        <v>313</v>
      </c>
    </row>
    <row r="24" spans="1:4">
      <c r="A24" s="9" t="s">
        <v>10</v>
      </c>
      <c r="B24" s="9">
        <v>808</v>
      </c>
      <c r="C24" s="9">
        <v>367</v>
      </c>
      <c r="D24" s="9">
        <f t="shared" si="0"/>
        <v>1175</v>
      </c>
    </row>
    <row r="25" spans="1:4">
      <c r="A25" s="3">
        <v>2014</v>
      </c>
      <c r="B25" s="3">
        <v>220</v>
      </c>
      <c r="C25" s="3">
        <v>285</v>
      </c>
      <c r="D25" s="3">
        <f t="shared" ref="D25:D30" si="1">B25+C25</f>
        <v>505</v>
      </c>
    </row>
    <row r="26" spans="1:4">
      <c r="A26" s="9" t="s">
        <v>11</v>
      </c>
      <c r="B26" s="9">
        <v>676</v>
      </c>
      <c r="C26" s="9">
        <v>425</v>
      </c>
      <c r="D26" s="9">
        <f t="shared" si="1"/>
        <v>1101</v>
      </c>
    </row>
    <row r="27" spans="1:4">
      <c r="A27" s="3">
        <v>2015</v>
      </c>
      <c r="B27" s="3">
        <v>226</v>
      </c>
      <c r="C27" s="3">
        <v>297</v>
      </c>
      <c r="D27" s="3">
        <f t="shared" si="1"/>
        <v>523</v>
      </c>
    </row>
    <row r="28" spans="1:4">
      <c r="A28" s="9" t="s">
        <v>23</v>
      </c>
      <c r="B28" s="9">
        <v>633</v>
      </c>
      <c r="C28" s="9">
        <v>449</v>
      </c>
      <c r="D28" s="9">
        <f t="shared" si="1"/>
        <v>1082</v>
      </c>
    </row>
    <row r="29" spans="1:4">
      <c r="A29">
        <v>2016</v>
      </c>
      <c r="B29" s="25">
        <v>187</v>
      </c>
      <c r="C29" s="25">
        <v>419</v>
      </c>
      <c r="D29" s="25">
        <f t="shared" si="1"/>
        <v>606</v>
      </c>
    </row>
    <row r="30" spans="1:4">
      <c r="A30" s="9" t="s">
        <v>24</v>
      </c>
      <c r="B30" s="9">
        <v>450</v>
      </c>
      <c r="C30" s="9">
        <v>534</v>
      </c>
      <c r="D30" s="9">
        <f t="shared" si="1"/>
        <v>984</v>
      </c>
    </row>
    <row r="31" spans="1:4">
      <c r="A31" s="26">
        <v>2017</v>
      </c>
      <c r="B31" s="26">
        <f>C74</f>
        <v>131</v>
      </c>
      <c r="C31" s="26">
        <f>D74</f>
        <v>216</v>
      </c>
      <c r="D31" s="26">
        <f t="shared" ref="D31" si="2">B31+C31</f>
        <v>347</v>
      </c>
    </row>
    <row r="32" spans="1:4">
      <c r="A32" s="9" t="s">
        <v>25</v>
      </c>
      <c r="B32" s="9">
        <f>F74</f>
        <v>439</v>
      </c>
      <c r="C32" s="9">
        <f>G74</f>
        <v>358</v>
      </c>
      <c r="D32" s="9">
        <f t="shared" ref="D32:D34" si="3">B32+C32</f>
        <v>797</v>
      </c>
    </row>
    <row r="33" spans="1:4">
      <c r="A33" s="26">
        <v>2018</v>
      </c>
      <c r="B33" s="4">
        <f>C75</f>
        <v>98</v>
      </c>
      <c r="C33" s="4">
        <f>D75</f>
        <v>143</v>
      </c>
      <c r="D33" s="4">
        <f>B33+C33</f>
        <v>241</v>
      </c>
    </row>
    <row r="34" spans="1:4">
      <c r="A34" s="9" t="s">
        <v>26</v>
      </c>
      <c r="B34" s="9">
        <f>F75</f>
        <v>363</v>
      </c>
      <c r="C34" s="9">
        <f>G75</f>
        <v>373</v>
      </c>
      <c r="D34" s="9">
        <f t="shared" si="3"/>
        <v>736</v>
      </c>
    </row>
    <row r="35" spans="1:4">
      <c r="A35" s="29"/>
      <c r="B35" s="29"/>
      <c r="C35" s="29"/>
      <c r="D35" s="29"/>
    </row>
    <row r="37" spans="1:4">
      <c r="A37" s="11" t="s">
        <v>13</v>
      </c>
      <c r="B37" s="3"/>
    </row>
    <row r="38" spans="1:4">
      <c r="A38" s="12">
        <f>D5</f>
        <v>425</v>
      </c>
      <c r="B38" s="13">
        <v>2002</v>
      </c>
    </row>
    <row r="39" spans="1:4">
      <c r="A39" s="12">
        <f>D6</f>
        <v>641</v>
      </c>
      <c r="B39" s="13">
        <v>2003</v>
      </c>
    </row>
    <row r="40" spans="1:4">
      <c r="A40" s="12">
        <f>D7</f>
        <v>568</v>
      </c>
      <c r="B40" s="13">
        <v>2004</v>
      </c>
    </row>
    <row r="41" spans="1:4">
      <c r="A41" s="12">
        <f>D8</f>
        <v>620</v>
      </c>
      <c r="B41" s="13">
        <v>2005</v>
      </c>
    </row>
    <row r="42" spans="1:4">
      <c r="A42" s="12">
        <f>D9+D10</f>
        <v>844</v>
      </c>
      <c r="B42" s="13">
        <v>2006</v>
      </c>
      <c r="C42" s="7" t="s">
        <v>14</v>
      </c>
    </row>
    <row r="43" spans="1:4">
      <c r="A43" s="12">
        <f>D11+D12</f>
        <v>1183</v>
      </c>
      <c r="B43" s="13">
        <v>2007</v>
      </c>
    </row>
    <row r="44" spans="1:4">
      <c r="A44" s="12">
        <f>D13+D14</f>
        <v>1438</v>
      </c>
      <c r="B44" s="13">
        <v>2008</v>
      </c>
    </row>
    <row r="45" spans="1:4">
      <c r="A45" s="12">
        <f>D15+D16</f>
        <v>1406</v>
      </c>
      <c r="B45" s="13">
        <v>2009</v>
      </c>
    </row>
    <row r="46" spans="1:4">
      <c r="A46" s="12">
        <f>D17+D18</f>
        <v>1575</v>
      </c>
      <c r="B46" s="13">
        <v>2010</v>
      </c>
    </row>
    <row r="47" spans="1:4">
      <c r="A47" s="12">
        <f>D19+D20</f>
        <v>1302</v>
      </c>
      <c r="B47" s="13">
        <v>2011</v>
      </c>
    </row>
    <row r="48" spans="1:4">
      <c r="A48" s="12">
        <f>D21+D22</f>
        <v>1381</v>
      </c>
      <c r="B48" s="13">
        <v>2012</v>
      </c>
    </row>
    <row r="49" spans="1:14">
      <c r="A49" s="12">
        <f>D23+D24</f>
        <v>1488</v>
      </c>
      <c r="B49" s="13">
        <v>2013</v>
      </c>
    </row>
    <row r="50" spans="1:14">
      <c r="A50" s="12">
        <f>D25+D26</f>
        <v>1606</v>
      </c>
      <c r="B50" s="13">
        <v>2014</v>
      </c>
    </row>
    <row r="51" spans="1:14">
      <c r="A51" s="12">
        <f>D28+D27</f>
        <v>1605</v>
      </c>
      <c r="B51" s="13">
        <v>2015</v>
      </c>
    </row>
    <row r="52" spans="1:14">
      <c r="A52" s="12">
        <f>D29+D30</f>
        <v>1590</v>
      </c>
      <c r="B52" s="13">
        <v>2016</v>
      </c>
    </row>
    <row r="53" spans="1:14">
      <c r="A53" s="12">
        <f>D31+D32</f>
        <v>1144</v>
      </c>
      <c r="B53" s="13">
        <v>2017</v>
      </c>
    </row>
    <row r="54" spans="1:14">
      <c r="A54" s="27">
        <f>D33+D34</f>
        <v>977</v>
      </c>
      <c r="B54" s="13">
        <v>2018</v>
      </c>
    </row>
    <row r="56" spans="1:14">
      <c r="A56">
        <v>25</v>
      </c>
    </row>
    <row r="57" spans="1:14">
      <c r="A57" s="32" t="s">
        <v>21</v>
      </c>
      <c r="B57" s="30" t="s">
        <v>20</v>
      </c>
      <c r="C57" s="31"/>
      <c r="D57" s="31"/>
      <c r="E57" s="30" t="s">
        <v>14</v>
      </c>
      <c r="F57" s="31"/>
      <c r="G57" s="31"/>
      <c r="H57" s="30" t="s">
        <v>22</v>
      </c>
      <c r="I57" s="31"/>
      <c r="J57" s="31"/>
      <c r="K57" s="31"/>
      <c r="L57" s="31"/>
      <c r="M57" s="31"/>
    </row>
    <row r="58" spans="1:14" ht="89.25">
      <c r="A58" s="33"/>
      <c r="B58" s="22" t="s">
        <v>15</v>
      </c>
      <c r="C58" s="1" t="s">
        <v>1</v>
      </c>
      <c r="D58" s="1" t="s">
        <v>2</v>
      </c>
      <c r="E58" s="22" t="s">
        <v>15</v>
      </c>
      <c r="F58" s="1" t="s">
        <v>1</v>
      </c>
      <c r="G58" s="18" t="s">
        <v>2</v>
      </c>
      <c r="H58" s="22" t="s">
        <v>15</v>
      </c>
      <c r="I58" s="3" t="s">
        <v>16</v>
      </c>
      <c r="J58" s="3" t="s">
        <v>17</v>
      </c>
      <c r="K58" s="4" t="s">
        <v>18</v>
      </c>
      <c r="L58" s="3"/>
      <c r="M58" s="3"/>
      <c r="N58" s="24"/>
    </row>
    <row r="59" spans="1:14">
      <c r="A59" s="3">
        <v>2002</v>
      </c>
      <c r="B59" s="3">
        <v>11</v>
      </c>
      <c r="C59" s="3">
        <v>408</v>
      </c>
      <c r="D59" s="3">
        <v>17</v>
      </c>
      <c r="E59" s="17"/>
      <c r="F59" s="17"/>
      <c r="G59" s="19"/>
      <c r="H59" s="3">
        <f>SUM(B59,E59)</f>
        <v>11</v>
      </c>
      <c r="I59" s="3">
        <f>SUM(C59,F59)</f>
        <v>408</v>
      </c>
      <c r="J59" s="3">
        <f>SUM(D59,G59)</f>
        <v>17</v>
      </c>
      <c r="K59" s="3">
        <f>SUM(I59:J59)</f>
        <v>425</v>
      </c>
      <c r="L59" s="3" t="s">
        <v>19</v>
      </c>
      <c r="M59" s="3" t="str">
        <f>CONCATENATE(H59," ",L59)</f>
        <v>11 piégeurs</v>
      </c>
      <c r="N59" s="14"/>
    </row>
    <row r="60" spans="1:14">
      <c r="A60" s="3">
        <v>2003</v>
      </c>
      <c r="B60" s="3">
        <v>13</v>
      </c>
      <c r="C60" s="3">
        <v>620</v>
      </c>
      <c r="D60" s="3">
        <v>21</v>
      </c>
      <c r="E60" s="17"/>
      <c r="F60" s="17"/>
      <c r="G60" s="19"/>
      <c r="H60" s="3">
        <f t="shared" ref="H60:J71" si="4">SUM(B60,E60)</f>
        <v>13</v>
      </c>
      <c r="I60" s="3">
        <f t="shared" si="4"/>
        <v>620</v>
      </c>
      <c r="J60" s="3">
        <f t="shared" si="4"/>
        <v>21</v>
      </c>
      <c r="K60" s="3">
        <f t="shared" ref="K60:K71" si="5">SUM(I60:J60)</f>
        <v>641</v>
      </c>
      <c r="L60" s="3" t="s">
        <v>19</v>
      </c>
      <c r="M60" s="3" t="str">
        <f t="shared" ref="M60:M69" si="6">CONCATENATE(H60," ",L60)</f>
        <v>13 piégeurs</v>
      </c>
      <c r="N60" s="14"/>
    </row>
    <row r="61" spans="1:14">
      <c r="A61" s="2">
        <v>2004</v>
      </c>
      <c r="B61" s="2">
        <v>16</v>
      </c>
      <c r="C61" s="2">
        <v>514</v>
      </c>
      <c r="D61" s="2">
        <v>54</v>
      </c>
      <c r="E61" s="17"/>
      <c r="F61" s="17"/>
      <c r="G61" s="19"/>
      <c r="H61" s="3">
        <f t="shared" si="4"/>
        <v>16</v>
      </c>
      <c r="I61" s="3">
        <f t="shared" si="4"/>
        <v>514</v>
      </c>
      <c r="J61" s="3">
        <f t="shared" si="4"/>
        <v>54</v>
      </c>
      <c r="K61" s="3">
        <f t="shared" si="5"/>
        <v>568</v>
      </c>
      <c r="L61" s="3" t="s">
        <v>19</v>
      </c>
      <c r="M61" s="3" t="str">
        <f t="shared" si="6"/>
        <v>16 piégeurs</v>
      </c>
      <c r="N61" s="14"/>
    </row>
    <row r="62" spans="1:14">
      <c r="A62" s="4">
        <v>2005</v>
      </c>
      <c r="B62" s="4">
        <v>13</v>
      </c>
      <c r="C62" s="4">
        <v>529</v>
      </c>
      <c r="D62" s="4">
        <v>91</v>
      </c>
      <c r="E62" s="17"/>
      <c r="F62" s="17"/>
      <c r="G62" s="19"/>
      <c r="H62" s="3">
        <f t="shared" si="4"/>
        <v>13</v>
      </c>
      <c r="I62" s="3">
        <f t="shared" si="4"/>
        <v>529</v>
      </c>
      <c r="J62" s="3">
        <f t="shared" si="4"/>
        <v>91</v>
      </c>
      <c r="K62" s="3">
        <f t="shared" si="5"/>
        <v>620</v>
      </c>
      <c r="L62" s="3" t="s">
        <v>19</v>
      </c>
      <c r="M62" s="3" t="str">
        <f t="shared" si="6"/>
        <v>13 piégeurs</v>
      </c>
      <c r="N62" s="14"/>
    </row>
    <row r="63" spans="1:14">
      <c r="A63" s="5">
        <v>2006</v>
      </c>
      <c r="B63" s="5">
        <v>10</v>
      </c>
      <c r="C63" s="4">
        <v>212</v>
      </c>
      <c r="D63" s="4">
        <v>31</v>
      </c>
      <c r="E63" s="4">
        <v>13</v>
      </c>
      <c r="F63" s="4">
        <v>496</v>
      </c>
      <c r="G63" s="20">
        <v>105</v>
      </c>
      <c r="H63" s="3">
        <f>SUM(B63,E63)</f>
        <v>23</v>
      </c>
      <c r="I63" s="3">
        <f t="shared" si="4"/>
        <v>708</v>
      </c>
      <c r="J63" s="3">
        <f t="shared" si="4"/>
        <v>136</v>
      </c>
      <c r="K63" s="3">
        <f t="shared" si="5"/>
        <v>844</v>
      </c>
      <c r="L63" s="3" t="s">
        <v>19</v>
      </c>
      <c r="M63" s="3" t="str">
        <f t="shared" si="6"/>
        <v>23 piégeurs</v>
      </c>
      <c r="N63" s="14"/>
    </row>
    <row r="64" spans="1:14">
      <c r="A64" s="5">
        <v>2007</v>
      </c>
      <c r="B64" s="5">
        <v>10</v>
      </c>
      <c r="C64" s="15">
        <v>280</v>
      </c>
      <c r="D64" s="15">
        <v>59</v>
      </c>
      <c r="E64" s="23">
        <v>15</v>
      </c>
      <c r="F64" s="3">
        <v>767</v>
      </c>
      <c r="G64" s="21">
        <v>77</v>
      </c>
      <c r="H64" s="3">
        <f t="shared" ref="H64:H73" si="7">SUM(B64,E64)</f>
        <v>25</v>
      </c>
      <c r="I64" s="3">
        <f t="shared" si="4"/>
        <v>1047</v>
      </c>
      <c r="J64" s="3">
        <f t="shared" si="4"/>
        <v>136</v>
      </c>
      <c r="K64" s="3">
        <f t="shared" si="5"/>
        <v>1183</v>
      </c>
      <c r="L64" s="3" t="s">
        <v>19</v>
      </c>
      <c r="M64" s="3" t="str">
        <f t="shared" si="6"/>
        <v>25 piégeurs</v>
      </c>
      <c r="N64" s="14"/>
    </row>
    <row r="65" spans="1:14">
      <c r="A65" s="3">
        <v>2008</v>
      </c>
      <c r="B65" s="5">
        <v>10</v>
      </c>
      <c r="C65" s="3">
        <v>228</v>
      </c>
      <c r="D65" s="3">
        <v>31</v>
      </c>
      <c r="E65" s="15">
        <v>43</v>
      </c>
      <c r="F65" s="3">
        <f>759+314</f>
        <v>1073</v>
      </c>
      <c r="G65" s="21">
        <f>76+30</f>
        <v>106</v>
      </c>
      <c r="H65" s="3">
        <f>SUM(B65,E65)</f>
        <v>53</v>
      </c>
      <c r="I65" s="3">
        <f t="shared" si="4"/>
        <v>1301</v>
      </c>
      <c r="J65" s="3">
        <f t="shared" si="4"/>
        <v>137</v>
      </c>
      <c r="K65" s="3">
        <f t="shared" si="5"/>
        <v>1438</v>
      </c>
      <c r="L65" s="3" t="s">
        <v>19</v>
      </c>
      <c r="M65" s="3" t="str">
        <f t="shared" si="6"/>
        <v>53 piégeurs</v>
      </c>
      <c r="N65" s="14"/>
    </row>
    <row r="66" spans="1:14">
      <c r="A66" s="3">
        <v>2009</v>
      </c>
      <c r="B66" s="3">
        <v>6</v>
      </c>
      <c r="C66" s="3">
        <v>318</v>
      </c>
      <c r="D66" s="3">
        <v>33</v>
      </c>
      <c r="E66" s="3">
        <v>26</v>
      </c>
      <c r="F66" s="3">
        <f>21+895</f>
        <v>916</v>
      </c>
      <c r="G66" s="21">
        <f>12+127</f>
        <v>139</v>
      </c>
      <c r="H66" s="3">
        <f t="shared" si="7"/>
        <v>32</v>
      </c>
      <c r="I66" s="3">
        <f t="shared" si="4"/>
        <v>1234</v>
      </c>
      <c r="J66" s="3">
        <f t="shared" si="4"/>
        <v>172</v>
      </c>
      <c r="K66" s="3">
        <f t="shared" si="5"/>
        <v>1406</v>
      </c>
      <c r="L66" s="3" t="s">
        <v>19</v>
      </c>
      <c r="M66" s="3" t="str">
        <f t="shared" si="6"/>
        <v>32 piégeurs</v>
      </c>
      <c r="N66" s="14"/>
    </row>
    <row r="67" spans="1:14">
      <c r="A67" s="3">
        <v>2010</v>
      </c>
      <c r="B67" s="3">
        <v>7</v>
      </c>
      <c r="C67" s="3">
        <f>228+44</f>
        <v>272</v>
      </c>
      <c r="D67" s="3">
        <f>60+23</f>
        <v>83</v>
      </c>
      <c r="E67" s="3">
        <v>24</v>
      </c>
      <c r="F67" s="3">
        <f>1045+26</f>
        <v>1071</v>
      </c>
      <c r="G67" s="21">
        <f>130+19</f>
        <v>149</v>
      </c>
      <c r="H67" s="3">
        <f t="shared" si="7"/>
        <v>31</v>
      </c>
      <c r="I67" s="3">
        <f t="shared" si="4"/>
        <v>1343</v>
      </c>
      <c r="J67" s="3">
        <f t="shared" si="4"/>
        <v>232</v>
      </c>
      <c r="K67" s="3">
        <f t="shared" si="5"/>
        <v>1575</v>
      </c>
      <c r="L67" s="3" t="s">
        <v>19</v>
      </c>
      <c r="M67" s="3" t="str">
        <f t="shared" si="6"/>
        <v>31 piégeurs</v>
      </c>
      <c r="N67" s="14"/>
    </row>
    <row r="68" spans="1:14">
      <c r="A68" s="3">
        <v>2011</v>
      </c>
      <c r="B68" s="16">
        <v>8</v>
      </c>
      <c r="C68" s="3">
        <v>169</v>
      </c>
      <c r="D68" s="3">
        <v>228</v>
      </c>
      <c r="E68" s="3">
        <v>18</v>
      </c>
      <c r="F68" s="3">
        <v>797</v>
      </c>
      <c r="G68" s="21">
        <v>108</v>
      </c>
      <c r="H68" s="3">
        <f t="shared" si="7"/>
        <v>26</v>
      </c>
      <c r="I68" s="3">
        <f t="shared" si="4"/>
        <v>966</v>
      </c>
      <c r="J68" s="3">
        <f t="shared" si="4"/>
        <v>336</v>
      </c>
      <c r="K68" s="3">
        <f t="shared" si="5"/>
        <v>1302</v>
      </c>
      <c r="L68" s="3" t="s">
        <v>19</v>
      </c>
      <c r="M68" s="3" t="str">
        <f t="shared" si="6"/>
        <v>26 piégeurs</v>
      </c>
      <c r="N68" s="14"/>
    </row>
    <row r="69" spans="1:14">
      <c r="A69" s="3">
        <v>2012</v>
      </c>
      <c r="B69" s="3">
        <v>11</v>
      </c>
      <c r="C69" s="3">
        <v>271</v>
      </c>
      <c r="D69" s="3">
        <v>127</v>
      </c>
      <c r="E69" s="3">
        <v>21</v>
      </c>
      <c r="F69" s="3">
        <v>679</v>
      </c>
      <c r="G69" s="21">
        <v>304</v>
      </c>
      <c r="H69" s="3">
        <f t="shared" si="7"/>
        <v>32</v>
      </c>
      <c r="I69" s="3">
        <f t="shared" si="4"/>
        <v>950</v>
      </c>
      <c r="J69" s="3">
        <f t="shared" si="4"/>
        <v>431</v>
      </c>
      <c r="K69" s="3">
        <f t="shared" si="5"/>
        <v>1381</v>
      </c>
      <c r="L69" s="3" t="s">
        <v>19</v>
      </c>
      <c r="M69" s="3" t="str">
        <f t="shared" si="6"/>
        <v>32 piégeurs</v>
      </c>
      <c r="N69" s="14"/>
    </row>
    <row r="70" spans="1:14">
      <c r="A70" s="3">
        <v>2013</v>
      </c>
      <c r="B70" s="3">
        <v>7</v>
      </c>
      <c r="C70" s="3">
        <v>145</v>
      </c>
      <c r="D70" s="3">
        <v>168</v>
      </c>
      <c r="E70" s="4">
        <v>25</v>
      </c>
      <c r="F70" s="3">
        <v>808</v>
      </c>
      <c r="G70" s="21">
        <v>367</v>
      </c>
      <c r="H70" s="3">
        <f t="shared" si="7"/>
        <v>32</v>
      </c>
      <c r="I70" s="3">
        <f t="shared" ref="I70:I74" si="8">SUM(C70,F70)</f>
        <v>953</v>
      </c>
      <c r="J70" s="3">
        <f t="shared" si="4"/>
        <v>535</v>
      </c>
      <c r="K70" s="3">
        <f t="shared" si="5"/>
        <v>1488</v>
      </c>
      <c r="L70" s="3" t="s">
        <v>19</v>
      </c>
      <c r="M70" s="3" t="str">
        <f t="shared" ref="M70:M75" si="9">CONCATENATE(H70," ",L70)</f>
        <v>32 piégeurs</v>
      </c>
      <c r="N70" s="14"/>
    </row>
    <row r="71" spans="1:14">
      <c r="A71" s="3">
        <v>2014</v>
      </c>
      <c r="B71" s="3">
        <v>13</v>
      </c>
      <c r="C71" s="3">
        <v>220</v>
      </c>
      <c r="D71" s="3">
        <v>285</v>
      </c>
      <c r="E71" s="4">
        <v>21</v>
      </c>
      <c r="F71" s="3">
        <v>676</v>
      </c>
      <c r="G71" s="3">
        <v>425</v>
      </c>
      <c r="H71" s="3">
        <f t="shared" si="7"/>
        <v>34</v>
      </c>
      <c r="I71" s="3">
        <f t="shared" si="8"/>
        <v>896</v>
      </c>
      <c r="J71" s="3">
        <f t="shared" si="4"/>
        <v>710</v>
      </c>
      <c r="K71" s="3">
        <f t="shared" si="5"/>
        <v>1606</v>
      </c>
      <c r="L71" s="3" t="s">
        <v>19</v>
      </c>
      <c r="M71" s="3" t="str">
        <f t="shared" si="9"/>
        <v>34 piégeurs</v>
      </c>
      <c r="N71" s="14"/>
    </row>
    <row r="72" spans="1:14">
      <c r="A72" s="3">
        <v>2015</v>
      </c>
      <c r="B72" s="10">
        <v>13</v>
      </c>
      <c r="C72" s="3">
        <v>226</v>
      </c>
      <c r="D72" s="3">
        <v>297</v>
      </c>
      <c r="E72" s="11">
        <v>16</v>
      </c>
      <c r="F72" s="4">
        <v>633</v>
      </c>
      <c r="G72" s="4">
        <v>449</v>
      </c>
      <c r="H72" s="3">
        <f t="shared" si="7"/>
        <v>29</v>
      </c>
      <c r="I72" s="3">
        <f t="shared" si="8"/>
        <v>859</v>
      </c>
      <c r="J72" s="3">
        <f>SUM(D72,G72)</f>
        <v>746</v>
      </c>
      <c r="K72" s="3">
        <f>SUM(I72:J72)</f>
        <v>1605</v>
      </c>
      <c r="L72" s="10" t="s">
        <v>19</v>
      </c>
      <c r="M72" s="10" t="str">
        <f t="shared" si="9"/>
        <v>29 piégeurs</v>
      </c>
    </row>
    <row r="73" spans="1:14">
      <c r="A73" s="3">
        <v>2016</v>
      </c>
      <c r="B73" s="3">
        <v>15</v>
      </c>
      <c r="C73" s="3">
        <v>187</v>
      </c>
      <c r="D73" s="3">
        <v>419</v>
      </c>
      <c r="E73" s="3">
        <v>12</v>
      </c>
      <c r="F73" s="3">
        <v>450</v>
      </c>
      <c r="G73" s="3">
        <v>534</v>
      </c>
      <c r="H73" s="3">
        <f t="shared" si="7"/>
        <v>27</v>
      </c>
      <c r="I73" s="3">
        <f t="shared" si="8"/>
        <v>637</v>
      </c>
      <c r="J73" s="3">
        <f>SUM(D73,G73)</f>
        <v>953</v>
      </c>
      <c r="K73" s="3">
        <f>SUM(I73:J73)</f>
        <v>1590</v>
      </c>
      <c r="L73" s="10" t="s">
        <v>19</v>
      </c>
      <c r="M73" s="10" t="str">
        <f t="shared" si="9"/>
        <v>27 piégeurs</v>
      </c>
    </row>
    <row r="74" spans="1:14">
      <c r="A74" s="3">
        <v>2017</v>
      </c>
      <c r="B74" s="3">
        <v>7</v>
      </c>
      <c r="C74" s="3">
        <f>126+5</f>
        <v>131</v>
      </c>
      <c r="D74" s="3">
        <f>189+27</f>
        <v>216</v>
      </c>
      <c r="E74" s="3">
        <v>12</v>
      </c>
      <c r="F74" s="3">
        <v>439</v>
      </c>
      <c r="G74" s="3">
        <v>358</v>
      </c>
      <c r="H74" s="3">
        <f t="shared" ref="H74:H75" si="10">SUM(B74,E74)</f>
        <v>19</v>
      </c>
      <c r="I74" s="3">
        <f t="shared" si="8"/>
        <v>570</v>
      </c>
      <c r="J74" s="3">
        <f>SUM(D74,G74)</f>
        <v>574</v>
      </c>
      <c r="K74" s="3">
        <f>SUM(I74:J74)</f>
        <v>1144</v>
      </c>
      <c r="L74" s="10" t="s">
        <v>19</v>
      </c>
      <c r="M74" s="10" t="str">
        <f t="shared" si="9"/>
        <v>19 piégeurs</v>
      </c>
    </row>
    <row r="75" spans="1:14">
      <c r="A75" s="3">
        <v>2018</v>
      </c>
      <c r="B75" s="4">
        <v>7</v>
      </c>
      <c r="C75" s="28">
        <f>33+15+13+7+9+12+9</f>
        <v>98</v>
      </c>
      <c r="D75" s="28">
        <f>58+12+22+8+14+22+7</f>
        <v>143</v>
      </c>
      <c r="E75" s="4">
        <v>11</v>
      </c>
      <c r="F75" s="3">
        <f>363+0</f>
        <v>363</v>
      </c>
      <c r="G75" s="3">
        <f>62+311</f>
        <v>373</v>
      </c>
      <c r="H75" s="4">
        <f t="shared" si="10"/>
        <v>18</v>
      </c>
      <c r="I75" s="3">
        <f>SUM(C75,F75)</f>
        <v>461</v>
      </c>
      <c r="J75" s="3">
        <f>SUM(D75,G75)</f>
        <v>516</v>
      </c>
      <c r="K75" s="3">
        <f>SUM(I75:J75)</f>
        <v>977</v>
      </c>
      <c r="L75" s="10" t="s">
        <v>19</v>
      </c>
      <c r="M75" s="10" t="str">
        <f t="shared" si="9"/>
        <v>18 piégeurs</v>
      </c>
    </row>
  </sheetData>
  <mergeCells count="4">
    <mergeCell ref="B57:D57"/>
    <mergeCell ref="E57:G57"/>
    <mergeCell ref="A57:A58"/>
    <mergeCell ref="H57:M57"/>
  </mergeCells>
  <phoneticPr fontId="2" type="noConversion"/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N14" sqref="N14"/>
    </sheetView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4" sqref="O34"/>
    </sheetView>
  </sheetViews>
  <sheetFormatPr baseColWidth="10" defaultRowHeight="12.75"/>
  <sheetData/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Graph1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Syndicat du Haut Léon</dc:creator>
  <cp:lastModifiedBy>ronan</cp:lastModifiedBy>
  <cp:lastPrinted>2018-03-08T15:57:01Z</cp:lastPrinted>
  <dcterms:created xsi:type="dcterms:W3CDTF">2005-01-25T10:53:11Z</dcterms:created>
  <dcterms:modified xsi:type="dcterms:W3CDTF">2019-01-24T07:19:00Z</dcterms:modified>
</cp:coreProperties>
</file>